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.0.185\data\Kontrolling és Szatisztika\Bajner Márton\Közzétételi lista\2026_3\"/>
    </mc:Choice>
  </mc:AlternateContent>
  <bookViews>
    <workbookView xWindow="0" yWindow="0" windowWidth="21600" windowHeight="10335" activeTab="1"/>
  </bookViews>
  <sheets>
    <sheet name="alap" sheetId="15" r:id="rId1"/>
    <sheet name="2026_III_ne" sheetId="21" r:id="rId2"/>
  </sheets>
  <definedNames>
    <definedName name="_xlnm._FilterDatabase" localSheetId="1" hidden="1">'2026_III_ne'!$A$3:$O$58</definedName>
    <definedName name="_xlnm._FilterDatabase" localSheetId="0" hidden="1">alap!$A$3:$O$59</definedName>
    <definedName name="adat_tb" localSheetId="1">#REF!</definedName>
    <definedName name="adat_tb" localSheetId="0">#REF!</definedName>
    <definedName name="adat_tb">#REF!</definedName>
    <definedName name="alap" localSheetId="1">#REF!</definedName>
    <definedName name="alap" localSheetId="0">#REF!</definedName>
    <definedName name="alap">#REF!</definedName>
    <definedName name="alap1" localSheetId="1">#REF!</definedName>
    <definedName name="alap1">#REF!</definedName>
    <definedName name="alap2" localSheetId="1">#REF!</definedName>
    <definedName name="alap2" localSheetId="0">#REF!</definedName>
    <definedName name="alap2">#REF!</definedName>
    <definedName name="alap3" localSheetId="1">#REF!</definedName>
    <definedName name="alap3" localSheetId="0">#REF!</definedName>
    <definedName name="alap3">#REF!</definedName>
    <definedName name="alfopajdáaasdasdf" localSheetId="1">#REF!</definedName>
    <definedName name="alfopajdáaasdasdf">#REF!</definedName>
    <definedName name="asd" localSheetId="1">#REF!</definedName>
    <definedName name="asd">#REF!</definedName>
    <definedName name="asdadasdasd" localSheetId="1">#REF!</definedName>
    <definedName name="asdadasdasd">#REF!</definedName>
    <definedName name="asdadasdasdasdasdasdad" localSheetId="1">#REF!</definedName>
    <definedName name="asdadasdasdasdasdasdad">#REF!</definedName>
    <definedName name="asdasdadasdasdad" localSheetId="1">#REF!</definedName>
    <definedName name="asdasdadasdasdad">#REF!</definedName>
    <definedName name="_xlnm.Print_Titles" localSheetId="1">'2026_III_ne'!$1:$2</definedName>
    <definedName name="_xlnm.Print_Titles" localSheetId="0">alap!$1:$2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" i="21" l="1"/>
  <c r="F55" i="21"/>
  <c r="M55" i="21" s="1"/>
  <c r="F54" i="21"/>
  <c r="F53" i="21"/>
  <c r="F52" i="21"/>
  <c r="F50" i="21"/>
  <c r="F49" i="21"/>
  <c r="M49" i="21" s="1"/>
  <c r="F48" i="21"/>
  <c r="F47" i="21"/>
  <c r="F46" i="21"/>
  <c r="F45" i="21"/>
  <c r="F44" i="21"/>
  <c r="F43" i="21"/>
  <c r="F42" i="21"/>
  <c r="F40" i="21"/>
  <c r="F39" i="21"/>
  <c r="F38" i="21"/>
  <c r="F37" i="21"/>
  <c r="M37" i="21" s="1"/>
  <c r="F35" i="21"/>
  <c r="M35" i="21" s="1"/>
  <c r="F34" i="21"/>
  <c r="M34" i="21" s="1"/>
  <c r="F33" i="21"/>
  <c r="F31" i="21"/>
  <c r="F30" i="21"/>
  <c r="M30" i="21" s="1"/>
  <c r="F28" i="21"/>
  <c r="F27" i="21"/>
  <c r="F26" i="21"/>
  <c r="F25" i="21"/>
  <c r="M25" i="21" s="1"/>
  <c r="F24" i="21"/>
  <c r="F22" i="21"/>
  <c r="M22" i="21" s="1"/>
  <c r="F21" i="21"/>
  <c r="M21" i="21" s="1"/>
  <c r="F20" i="21"/>
  <c r="F18" i="21"/>
  <c r="M18" i="21" s="1"/>
  <c r="F17" i="21"/>
  <c r="M17" i="21" s="1"/>
  <c r="F16" i="21"/>
  <c r="F15" i="21"/>
  <c r="F13" i="21"/>
  <c r="F12" i="21"/>
  <c r="F11" i="21"/>
  <c r="F10" i="21"/>
  <c r="M10" i="21" s="1"/>
  <c r="F9" i="21"/>
  <c r="F8" i="21"/>
  <c r="F6" i="21"/>
  <c r="M6" i="21" s="1"/>
  <c r="F5" i="21"/>
  <c r="M5" i="21" s="1"/>
  <c r="F4" i="21"/>
  <c r="M53" i="21"/>
  <c r="G53" i="21"/>
  <c r="N53" i="21" s="1"/>
  <c r="K57" i="21"/>
  <c r="J57" i="21"/>
  <c r="I57" i="21"/>
  <c r="H57" i="21"/>
  <c r="E57" i="21"/>
  <c r="F57" i="21" s="1"/>
  <c r="D57" i="21"/>
  <c r="M56" i="21"/>
  <c r="G56" i="21"/>
  <c r="L56" i="21" s="1"/>
  <c r="G55" i="21"/>
  <c r="N55" i="21" s="1"/>
  <c r="G54" i="21"/>
  <c r="N54" i="21" s="1"/>
  <c r="M54" i="21"/>
  <c r="G52" i="21"/>
  <c r="N52" i="21" s="1"/>
  <c r="M52" i="21"/>
  <c r="G50" i="21"/>
  <c r="L50" i="21" s="1"/>
  <c r="M50" i="21"/>
  <c r="G49" i="21"/>
  <c r="L49" i="21" s="1"/>
  <c r="G48" i="21"/>
  <c r="N48" i="21" s="1"/>
  <c r="M48" i="21"/>
  <c r="K47" i="21"/>
  <c r="J47" i="21"/>
  <c r="I47" i="21"/>
  <c r="H47" i="21"/>
  <c r="G47" i="21" s="1"/>
  <c r="E47" i="21"/>
  <c r="D47" i="21"/>
  <c r="G46" i="21"/>
  <c r="N46" i="21" s="1"/>
  <c r="M46" i="21"/>
  <c r="K45" i="21"/>
  <c r="J45" i="21"/>
  <c r="I45" i="21"/>
  <c r="H45" i="21"/>
  <c r="E45" i="21"/>
  <c r="D45" i="21"/>
  <c r="G44" i="21"/>
  <c r="N44" i="21" s="1"/>
  <c r="M44" i="21"/>
  <c r="G43" i="21"/>
  <c r="N43" i="21" s="1"/>
  <c r="M43" i="21"/>
  <c r="G42" i="21"/>
  <c r="L42" i="21" s="1"/>
  <c r="K41" i="21"/>
  <c r="J41" i="21"/>
  <c r="I41" i="21"/>
  <c r="H41" i="21"/>
  <c r="G41" i="21" s="1"/>
  <c r="E41" i="21"/>
  <c r="F41" i="21" s="1"/>
  <c r="D41" i="21"/>
  <c r="G40" i="21"/>
  <c r="L40" i="21" s="1"/>
  <c r="M40" i="21"/>
  <c r="G39" i="21"/>
  <c r="N39" i="21" s="1"/>
  <c r="M39" i="21"/>
  <c r="G38" i="21"/>
  <c r="N38" i="21" s="1"/>
  <c r="M38" i="21"/>
  <c r="G37" i="21"/>
  <c r="N37" i="21" s="1"/>
  <c r="K36" i="21"/>
  <c r="J36" i="21"/>
  <c r="I36" i="21"/>
  <c r="H36" i="21"/>
  <c r="E36" i="21"/>
  <c r="D36" i="21"/>
  <c r="G35" i="21"/>
  <c r="N35" i="21" s="1"/>
  <c r="G34" i="21"/>
  <c r="L34" i="21" s="1"/>
  <c r="K33" i="21"/>
  <c r="J33" i="21"/>
  <c r="I33" i="21"/>
  <c r="H33" i="21"/>
  <c r="E33" i="21"/>
  <c r="D33" i="21"/>
  <c r="K32" i="21"/>
  <c r="J32" i="21"/>
  <c r="I32" i="21"/>
  <c r="H32" i="21"/>
  <c r="E32" i="21"/>
  <c r="D32" i="21"/>
  <c r="G31" i="21"/>
  <c r="N31" i="21" s="1"/>
  <c r="M31" i="21"/>
  <c r="G30" i="21"/>
  <c r="L30" i="21" s="1"/>
  <c r="K29" i="21"/>
  <c r="J29" i="21"/>
  <c r="I29" i="21"/>
  <c r="H29" i="21"/>
  <c r="E29" i="21"/>
  <c r="F29" i="21" s="1"/>
  <c r="M29" i="21" s="1"/>
  <c r="D29" i="21"/>
  <c r="M28" i="21"/>
  <c r="G28" i="21"/>
  <c r="L28" i="21" s="1"/>
  <c r="G27" i="21"/>
  <c r="L27" i="21" s="1"/>
  <c r="M27" i="21"/>
  <c r="G26" i="21"/>
  <c r="N26" i="21" s="1"/>
  <c r="M26" i="21"/>
  <c r="G25" i="21"/>
  <c r="N25" i="21" s="1"/>
  <c r="G24" i="21"/>
  <c r="L24" i="21" s="1"/>
  <c r="M24" i="21"/>
  <c r="K23" i="21"/>
  <c r="J23" i="21"/>
  <c r="I23" i="21"/>
  <c r="H23" i="21"/>
  <c r="E23" i="21"/>
  <c r="F23" i="21" s="1"/>
  <c r="M23" i="21" s="1"/>
  <c r="D23" i="21"/>
  <c r="G22" i="21"/>
  <c r="L22" i="21" s="1"/>
  <c r="G21" i="21"/>
  <c r="L21" i="21" s="1"/>
  <c r="G20" i="21"/>
  <c r="N20" i="21" s="1"/>
  <c r="M20" i="21"/>
  <c r="K19" i="21"/>
  <c r="J19" i="21"/>
  <c r="I19" i="21"/>
  <c r="H19" i="21"/>
  <c r="E19" i="21"/>
  <c r="F19" i="21" s="1"/>
  <c r="D19" i="21"/>
  <c r="G18" i="21"/>
  <c r="N18" i="21" s="1"/>
  <c r="G17" i="21"/>
  <c r="N17" i="21" s="1"/>
  <c r="M16" i="21"/>
  <c r="G16" i="21"/>
  <c r="L16" i="21" s="1"/>
  <c r="G15" i="21"/>
  <c r="L15" i="21" s="1"/>
  <c r="M15" i="21"/>
  <c r="K14" i="21"/>
  <c r="J14" i="21"/>
  <c r="I14" i="21"/>
  <c r="H14" i="21"/>
  <c r="E14" i="21"/>
  <c r="F14" i="21" s="1"/>
  <c r="D14" i="21"/>
  <c r="K13" i="21"/>
  <c r="J13" i="21"/>
  <c r="I13" i="21"/>
  <c r="H13" i="21"/>
  <c r="E13" i="21"/>
  <c r="D13" i="21"/>
  <c r="G12" i="21"/>
  <c r="L12" i="21" s="1"/>
  <c r="M12" i="21"/>
  <c r="G11" i="21"/>
  <c r="N11" i="21" s="1"/>
  <c r="M11" i="21"/>
  <c r="G10" i="21"/>
  <c r="N10" i="21" s="1"/>
  <c r="K9" i="21"/>
  <c r="J9" i="21"/>
  <c r="I9" i="21"/>
  <c r="H9" i="21"/>
  <c r="E9" i="21"/>
  <c r="D9" i="21"/>
  <c r="G8" i="21"/>
  <c r="N8" i="21" s="1"/>
  <c r="M8" i="21"/>
  <c r="K7" i="21"/>
  <c r="J7" i="21"/>
  <c r="I7" i="21"/>
  <c r="H7" i="21"/>
  <c r="E7" i="21"/>
  <c r="F7" i="21" s="1"/>
  <c r="D7" i="21"/>
  <c r="G6" i="21"/>
  <c r="N6" i="21" s="1"/>
  <c r="G5" i="21"/>
  <c r="N5" i="21" s="1"/>
  <c r="G4" i="21"/>
  <c r="N4" i="21" s="1"/>
  <c r="M4" i="21"/>
  <c r="L4" i="21" l="1"/>
  <c r="M33" i="21"/>
  <c r="L35" i="21"/>
  <c r="D51" i="21"/>
  <c r="D58" i="21" s="1"/>
  <c r="M13" i="21"/>
  <c r="M36" i="21"/>
  <c r="F32" i="21"/>
  <c r="M32" i="21" s="1"/>
  <c r="F36" i="21"/>
  <c r="M57" i="21"/>
  <c r="L53" i="21"/>
  <c r="N27" i="21"/>
  <c r="L5" i="21"/>
  <c r="G14" i="21"/>
  <c r="L14" i="21" s="1"/>
  <c r="L25" i="21"/>
  <c r="M7" i="21"/>
  <c r="M19" i="21"/>
  <c r="M45" i="21"/>
  <c r="M9" i="21"/>
  <c r="L31" i="21"/>
  <c r="L55" i="21"/>
  <c r="G57" i="21"/>
  <c r="L57" i="21" s="1"/>
  <c r="L52" i="21"/>
  <c r="N50" i="21"/>
  <c r="L48" i="21"/>
  <c r="N47" i="21"/>
  <c r="L43" i="21"/>
  <c r="G45" i="21"/>
  <c r="L45" i="21" s="1"/>
  <c r="L39" i="21"/>
  <c r="L37" i="21"/>
  <c r="M41" i="21"/>
  <c r="L41" i="21"/>
  <c r="N41" i="21"/>
  <c r="H51" i="21"/>
  <c r="H58" i="21" s="1"/>
  <c r="G36" i="21"/>
  <c r="N36" i="21" s="1"/>
  <c r="G32" i="21"/>
  <c r="N32" i="21" s="1"/>
  <c r="G29" i="21"/>
  <c r="L29" i="21" s="1"/>
  <c r="G33" i="21"/>
  <c r="L33" i="21" s="1"/>
  <c r="N21" i="21"/>
  <c r="G23" i="21"/>
  <c r="L23" i="21" s="1"/>
  <c r="L17" i="21"/>
  <c r="G19" i="21"/>
  <c r="L19" i="21" s="1"/>
  <c r="N15" i="21"/>
  <c r="L11" i="21"/>
  <c r="G13" i="21"/>
  <c r="L13" i="21" s="1"/>
  <c r="N14" i="21"/>
  <c r="K51" i="21"/>
  <c r="K58" i="21" s="1"/>
  <c r="I51" i="21"/>
  <c r="I58" i="21" s="1"/>
  <c r="G7" i="21"/>
  <c r="L7" i="21" s="1"/>
  <c r="F51" i="21"/>
  <c r="F58" i="21" s="1"/>
  <c r="N13" i="21"/>
  <c r="N29" i="21"/>
  <c r="M47" i="21"/>
  <c r="E51" i="21"/>
  <c r="E58" i="21" s="1"/>
  <c r="L6" i="21"/>
  <c r="L8" i="21"/>
  <c r="L10" i="21"/>
  <c r="N12" i="21"/>
  <c r="N16" i="21"/>
  <c r="L18" i="21"/>
  <c r="L20" i="21"/>
  <c r="N22" i="21"/>
  <c r="N24" i="21"/>
  <c r="L26" i="21"/>
  <c r="N28" i="21"/>
  <c r="N30" i="21"/>
  <c r="N34" i="21"/>
  <c r="L38" i="21"/>
  <c r="N40" i="21"/>
  <c r="N42" i="21"/>
  <c r="L44" i="21"/>
  <c r="L46" i="21"/>
  <c r="L47" i="21"/>
  <c r="N49" i="21"/>
  <c r="J51" i="21"/>
  <c r="L54" i="21"/>
  <c r="N56" i="21"/>
  <c r="M14" i="21"/>
  <c r="G9" i="21"/>
  <c r="L9" i="21" s="1"/>
  <c r="N19" i="21" l="1"/>
  <c r="N23" i="21"/>
  <c r="N45" i="21"/>
  <c r="N57" i="21"/>
  <c r="L36" i="21"/>
  <c r="L32" i="21"/>
  <c r="N33" i="21"/>
  <c r="G51" i="21"/>
  <c r="L51" i="21" s="1"/>
  <c r="N9" i="21"/>
  <c r="M51" i="21"/>
  <c r="N7" i="21"/>
  <c r="M58" i="21"/>
  <c r="J58" i="21"/>
  <c r="G58" i="21" s="1"/>
  <c r="L58" i="21" s="1"/>
  <c r="N51" i="21" l="1"/>
  <c r="N58" i="21"/>
  <c r="K58" i="15" l="1"/>
  <c r="J58" i="15"/>
  <c r="I58" i="15"/>
  <c r="H58" i="15"/>
  <c r="F58" i="15"/>
  <c r="M58" i="15" s="1"/>
  <c r="G57" i="15"/>
  <c r="N57" i="15" s="1"/>
  <c r="F57" i="15"/>
  <c r="M57" i="15" s="1"/>
  <c r="G56" i="15"/>
  <c r="N56" i="15" s="1"/>
  <c r="F56" i="15"/>
  <c r="M56" i="15" s="1"/>
  <c r="G55" i="15"/>
  <c r="N55" i="15" s="1"/>
  <c r="F55" i="15"/>
  <c r="M55" i="15" s="1"/>
  <c r="G54" i="15"/>
  <c r="N54" i="15" s="1"/>
  <c r="F54" i="15"/>
  <c r="M54" i="15" s="1"/>
  <c r="L52" i="15"/>
  <c r="G52" i="15"/>
  <c r="N52" i="15" s="1"/>
  <c r="F52" i="15"/>
  <c r="M52" i="15" s="1"/>
  <c r="G51" i="15"/>
  <c r="N51" i="15" s="1"/>
  <c r="F51" i="15"/>
  <c r="M51" i="15" s="1"/>
  <c r="G50" i="15"/>
  <c r="N50" i="15" s="1"/>
  <c r="F50" i="15"/>
  <c r="M50" i="15" s="1"/>
  <c r="K49" i="15"/>
  <c r="J49" i="15"/>
  <c r="I49" i="15"/>
  <c r="H49" i="15"/>
  <c r="F49" i="15"/>
  <c r="G48" i="15"/>
  <c r="N48" i="15" s="1"/>
  <c r="F48" i="15"/>
  <c r="M48" i="15" s="1"/>
  <c r="G47" i="15"/>
  <c r="N47" i="15" s="1"/>
  <c r="F47" i="15"/>
  <c r="M47" i="15" s="1"/>
  <c r="K46" i="15"/>
  <c r="J46" i="15"/>
  <c r="I46" i="15"/>
  <c r="H46" i="15"/>
  <c r="G46" i="15" s="1"/>
  <c r="L46" i="15" s="1"/>
  <c r="F46" i="15"/>
  <c r="M46" i="15" s="1"/>
  <c r="G45" i="15"/>
  <c r="N45" i="15" s="1"/>
  <c r="F45" i="15"/>
  <c r="M45" i="15" s="1"/>
  <c r="G44" i="15"/>
  <c r="L44" i="15" s="1"/>
  <c r="F44" i="15"/>
  <c r="M44" i="15" s="1"/>
  <c r="G43" i="15"/>
  <c r="N43" i="15" s="1"/>
  <c r="F43" i="15"/>
  <c r="M43" i="15" s="1"/>
  <c r="K42" i="15"/>
  <c r="J42" i="15"/>
  <c r="I42" i="15"/>
  <c r="H42" i="15"/>
  <c r="F42" i="15"/>
  <c r="G41" i="15"/>
  <c r="N41" i="15" s="1"/>
  <c r="F41" i="15"/>
  <c r="M41" i="15" s="1"/>
  <c r="G40" i="15"/>
  <c r="N40" i="15" s="1"/>
  <c r="F40" i="15"/>
  <c r="M40" i="15" s="1"/>
  <c r="N39" i="15"/>
  <c r="G39" i="15"/>
  <c r="L39" i="15" s="1"/>
  <c r="F39" i="15"/>
  <c r="M39" i="15" s="1"/>
  <c r="G38" i="15"/>
  <c r="N38" i="15" s="1"/>
  <c r="F38" i="15"/>
  <c r="M38" i="15" s="1"/>
  <c r="K37" i="15"/>
  <c r="J37" i="15"/>
  <c r="I37" i="15"/>
  <c r="H37" i="15"/>
  <c r="F37" i="15"/>
  <c r="G36" i="15"/>
  <c r="N36" i="15" s="1"/>
  <c r="F36" i="15"/>
  <c r="M36" i="15" s="1"/>
  <c r="G35" i="15"/>
  <c r="N35" i="15" s="1"/>
  <c r="F35" i="15"/>
  <c r="M35" i="15" s="1"/>
  <c r="K34" i="15"/>
  <c r="J34" i="15"/>
  <c r="I34" i="15"/>
  <c r="H34" i="15"/>
  <c r="F34" i="15"/>
  <c r="K33" i="15"/>
  <c r="J33" i="15"/>
  <c r="I33" i="15"/>
  <c r="H33" i="15"/>
  <c r="F33" i="15"/>
  <c r="M33" i="15" s="1"/>
  <c r="G32" i="15"/>
  <c r="L32" i="15" s="1"/>
  <c r="F32" i="15"/>
  <c r="M32" i="15" s="1"/>
  <c r="G31" i="15"/>
  <c r="N31" i="15" s="1"/>
  <c r="F31" i="15"/>
  <c r="M31" i="15" s="1"/>
  <c r="K30" i="15"/>
  <c r="J30" i="15"/>
  <c r="I30" i="15"/>
  <c r="H30" i="15"/>
  <c r="F30" i="15"/>
  <c r="G29" i="15"/>
  <c r="N29" i="15" s="1"/>
  <c r="F29" i="15"/>
  <c r="M29" i="15" s="1"/>
  <c r="N28" i="15"/>
  <c r="G28" i="15"/>
  <c r="L28" i="15" s="1"/>
  <c r="F28" i="15"/>
  <c r="M28" i="15" s="1"/>
  <c r="G27" i="15"/>
  <c r="L27" i="15" s="1"/>
  <c r="F27" i="15"/>
  <c r="M27" i="15" s="1"/>
  <c r="G26" i="15"/>
  <c r="N26" i="15" s="1"/>
  <c r="F26" i="15"/>
  <c r="M26" i="15" s="1"/>
  <c r="G25" i="15"/>
  <c r="N25" i="15" s="1"/>
  <c r="F25" i="15"/>
  <c r="M25" i="15" s="1"/>
  <c r="K24" i="15"/>
  <c r="J24" i="15"/>
  <c r="I24" i="15"/>
  <c r="H24" i="15"/>
  <c r="F24" i="15"/>
  <c r="M24" i="15" s="1"/>
  <c r="G23" i="15"/>
  <c r="N23" i="15" s="1"/>
  <c r="F23" i="15"/>
  <c r="M23" i="15" s="1"/>
  <c r="G22" i="15"/>
  <c r="L22" i="15" s="1"/>
  <c r="F22" i="15"/>
  <c r="M22" i="15" s="1"/>
  <c r="G21" i="15"/>
  <c r="N21" i="15" s="1"/>
  <c r="F21" i="15"/>
  <c r="M21" i="15" s="1"/>
  <c r="K20" i="15"/>
  <c r="J20" i="15"/>
  <c r="I20" i="15"/>
  <c r="H20" i="15"/>
  <c r="F20" i="15"/>
  <c r="G19" i="15"/>
  <c r="N19" i="15" s="1"/>
  <c r="F19" i="15"/>
  <c r="M19" i="15" s="1"/>
  <c r="N18" i="15"/>
  <c r="G18" i="15"/>
  <c r="L18" i="15" s="1"/>
  <c r="F18" i="15"/>
  <c r="M18" i="15" s="1"/>
  <c r="G17" i="15"/>
  <c r="L17" i="15" s="1"/>
  <c r="F17" i="15"/>
  <c r="M17" i="15" s="1"/>
  <c r="G16" i="15"/>
  <c r="N16" i="15" s="1"/>
  <c r="F16" i="15"/>
  <c r="M16" i="15" s="1"/>
  <c r="K15" i="15"/>
  <c r="J15" i="15"/>
  <c r="I15" i="15"/>
  <c r="H15" i="15"/>
  <c r="F15" i="15"/>
  <c r="K14" i="15"/>
  <c r="J14" i="15"/>
  <c r="I14" i="15"/>
  <c r="H14" i="15"/>
  <c r="F14" i="15"/>
  <c r="G13" i="15"/>
  <c r="N13" i="15" s="1"/>
  <c r="F13" i="15"/>
  <c r="M13" i="15" s="1"/>
  <c r="G12" i="15"/>
  <c r="N12" i="15" s="1"/>
  <c r="F12" i="15"/>
  <c r="M12" i="15" s="1"/>
  <c r="G11" i="15"/>
  <c r="L11" i="15" s="1"/>
  <c r="F11" i="15"/>
  <c r="M11" i="15" s="1"/>
  <c r="K10" i="15"/>
  <c r="J10" i="15"/>
  <c r="I10" i="15"/>
  <c r="H10" i="15"/>
  <c r="F10" i="15"/>
  <c r="G9" i="15"/>
  <c r="N9" i="15" s="1"/>
  <c r="F9" i="15"/>
  <c r="M9" i="15" s="1"/>
  <c r="K8" i="15"/>
  <c r="J8" i="15"/>
  <c r="I8" i="15"/>
  <c r="H8" i="15"/>
  <c r="F8" i="15"/>
  <c r="G7" i="15"/>
  <c r="N7" i="15" s="1"/>
  <c r="F7" i="15"/>
  <c r="M7" i="15" s="1"/>
  <c r="G6" i="15"/>
  <c r="L6" i="15" s="1"/>
  <c r="F6" i="15"/>
  <c r="M6" i="15" s="1"/>
  <c r="G5" i="15"/>
  <c r="L5" i="15" s="1"/>
  <c r="F5" i="15"/>
  <c r="M5" i="15" s="1"/>
  <c r="G4" i="15"/>
  <c r="N4" i="15" s="1"/>
  <c r="F4" i="15"/>
  <c r="M4" i="15" s="1"/>
  <c r="L12" i="15" l="1"/>
  <c r="G58" i="15"/>
  <c r="L58" i="15" s="1"/>
  <c r="M15" i="15"/>
  <c r="N6" i="15"/>
  <c r="G15" i="15"/>
  <c r="N32" i="15"/>
  <c r="G34" i="15"/>
  <c r="L51" i="15"/>
  <c r="F53" i="15"/>
  <c r="F59" i="15" s="1"/>
  <c r="G49" i="15"/>
  <c r="N49" i="15" s="1"/>
  <c r="L50" i="15"/>
  <c r="N44" i="15"/>
  <c r="G8" i="15"/>
  <c r="L8" i="15" s="1"/>
  <c r="G30" i="15"/>
  <c r="L30" i="15" s="1"/>
  <c r="L34" i="15"/>
  <c r="I53" i="15"/>
  <c r="I59" i="15" s="1"/>
  <c r="J53" i="15"/>
  <c r="N11" i="15"/>
  <c r="L13" i="15"/>
  <c r="L15" i="15"/>
  <c r="N17" i="15"/>
  <c r="L19" i="15"/>
  <c r="L23" i="15"/>
  <c r="L25" i="15"/>
  <c r="M49" i="15"/>
  <c r="L55" i="15"/>
  <c r="D59" i="15"/>
  <c r="G10" i="15"/>
  <c r="N10" i="15" s="1"/>
  <c r="K53" i="15"/>
  <c r="G14" i="15"/>
  <c r="L14" i="15" s="1"/>
  <c r="G20" i="15"/>
  <c r="L20" i="15" s="1"/>
  <c r="N22" i="15"/>
  <c r="G33" i="15"/>
  <c r="L33" i="15" s="1"/>
  <c r="L47" i="15"/>
  <c r="L57" i="15"/>
  <c r="N14" i="15"/>
  <c r="M34" i="15"/>
  <c r="N5" i="15"/>
  <c r="L7" i="15"/>
  <c r="E59" i="15"/>
  <c r="H53" i="15"/>
  <c r="G24" i="15"/>
  <c r="L24" i="15" s="1"/>
  <c r="N27" i="15"/>
  <c r="L29" i="15"/>
  <c r="M30" i="15"/>
  <c r="N34" i="15"/>
  <c r="L35" i="15"/>
  <c r="L36" i="15"/>
  <c r="G37" i="15"/>
  <c r="L37" i="15" s="1"/>
  <c r="L40" i="15"/>
  <c r="L41" i="15"/>
  <c r="G42" i="15"/>
  <c r="L42" i="15" s="1"/>
  <c r="L45" i="15"/>
  <c r="M20" i="15"/>
  <c r="N8" i="15"/>
  <c r="M37" i="15"/>
  <c r="M42" i="15"/>
  <c r="N46" i="15"/>
  <c r="N58" i="15"/>
  <c r="M14" i="15"/>
  <c r="M8" i="15"/>
  <c r="N15" i="15"/>
  <c r="L4" i="15"/>
  <c r="L9" i="15"/>
  <c r="L16" i="15"/>
  <c r="L21" i="15"/>
  <c r="L26" i="15"/>
  <c r="L31" i="15"/>
  <c r="L38" i="15"/>
  <c r="L43" i="15"/>
  <c r="L48" i="15"/>
  <c r="L54" i="15"/>
  <c r="L56" i="15"/>
  <c r="M10" i="15"/>
  <c r="M53" i="15" l="1"/>
  <c r="K59" i="15"/>
  <c r="N20" i="15"/>
  <c r="L49" i="15"/>
  <c r="N30" i="15"/>
  <c r="N42" i="15"/>
  <c r="L10" i="15"/>
  <c r="N37" i="15"/>
  <c r="N33" i="15"/>
  <c r="G53" i="15"/>
  <c r="L53" i="15" s="1"/>
  <c r="N24" i="15"/>
  <c r="M59" i="15"/>
  <c r="J59" i="15"/>
  <c r="H59" i="15"/>
  <c r="N53" i="15" l="1"/>
  <c r="G59" i="15"/>
  <c r="L59" i="15" s="1"/>
  <c r="N59" i="15" l="1"/>
</calcChain>
</file>

<file path=xl/sharedStrings.xml><?xml version="1.0" encoding="utf-8"?>
<sst xmlns="http://schemas.openxmlformats.org/spreadsheetml/2006/main" count="293" uniqueCount="152">
  <si>
    <t>BE1A</t>
  </si>
  <si>
    <t>BE1G</t>
  </si>
  <si>
    <t>BE1H</t>
  </si>
  <si>
    <t>BE1K</t>
  </si>
  <si>
    <t>BE1N</t>
  </si>
  <si>
    <t>BE2A</t>
  </si>
  <si>
    <t>BE2E</t>
  </si>
  <si>
    <t>BE2K</t>
  </si>
  <si>
    <t>BO1A</t>
  </si>
  <si>
    <t>FU1A</t>
  </si>
  <si>
    <t>FU1G</t>
  </si>
  <si>
    <t>GY1A</t>
  </si>
  <si>
    <t>GY1B</t>
  </si>
  <si>
    <t>GY1G</t>
  </si>
  <si>
    <t>GY1I</t>
  </si>
  <si>
    <t>GY1N</t>
  </si>
  <si>
    <t>GY1P</t>
  </si>
  <si>
    <t>GY1T</t>
  </si>
  <si>
    <t>ID1A</t>
  </si>
  <si>
    <t>ID1S</t>
  </si>
  <si>
    <t>KI1A</t>
  </si>
  <si>
    <t>ON1A</t>
  </si>
  <si>
    <t>ON2A</t>
  </si>
  <si>
    <t>RE1A</t>
  </si>
  <si>
    <t>SB1A</t>
  </si>
  <si>
    <t>SE1A</t>
  </si>
  <si>
    <t>SE1E</t>
  </si>
  <si>
    <t>SN1A</t>
  </si>
  <si>
    <t>SN1S</t>
  </si>
  <si>
    <t>SP1A</t>
  </si>
  <si>
    <t>SZ1A</t>
  </si>
  <si>
    <t>TR1O</t>
  </si>
  <si>
    <t>TR1S</t>
  </si>
  <si>
    <t>TR1T</t>
  </si>
  <si>
    <t>UR1A</t>
  </si>
  <si>
    <t>RE1R</t>
  </si>
  <si>
    <t>SB1K</t>
  </si>
  <si>
    <t>SP1K</t>
  </si>
  <si>
    <t>SP1R</t>
  </si>
  <si>
    <t>KÓRHÁZI BETEGFORGALMI KIMUTATÁS</t>
  </si>
  <si>
    <t>Szakmakód</t>
  </si>
  <si>
    <t>MedSol-kód</t>
  </si>
  <si>
    <t>Osztály megnevezése</t>
  </si>
  <si>
    <t>Kórházi ágyak száma összesen</t>
  </si>
  <si>
    <t>Teljesíthető ápolási napok száma összesen</t>
  </si>
  <si>
    <t>meghaltak összesen</t>
  </si>
  <si>
    <t>Ápolás átlagos tartama (nap)</t>
  </si>
  <si>
    <t>0101</t>
  </si>
  <si>
    <t>Belgyógyászat I.</t>
  </si>
  <si>
    <t>0109</t>
  </si>
  <si>
    <t>Allergológia és klinikai immunológia</t>
  </si>
  <si>
    <t>I. Belgyógyászati osztály összesen:</t>
  </si>
  <si>
    <t>2801</t>
  </si>
  <si>
    <t>Haematológia</t>
  </si>
  <si>
    <t>3101</t>
  </si>
  <si>
    <t>Gasztroenterológia</t>
  </si>
  <si>
    <t>3701</t>
  </si>
  <si>
    <t>Nephrológia</t>
  </si>
  <si>
    <t>0102</t>
  </si>
  <si>
    <t>Belgyógyászat II.</t>
  </si>
  <si>
    <t>0103</t>
  </si>
  <si>
    <t>Endokrin, anyagcs. és diab.</t>
  </si>
  <si>
    <t>II. Belgyógyászati osztály összesen:</t>
  </si>
  <si>
    <t>4002</t>
  </si>
  <si>
    <t>Kardiológia</t>
  </si>
  <si>
    <t>II. Belgyógyászati Centrum összesen:</t>
  </si>
  <si>
    <t>0201</t>
  </si>
  <si>
    <t>3301</t>
  </si>
  <si>
    <t>Érsebészet</t>
  </si>
  <si>
    <t>1002</t>
  </si>
  <si>
    <t>Traumatológia</t>
  </si>
  <si>
    <t>1000</t>
  </si>
  <si>
    <t>1700</t>
  </si>
  <si>
    <t>0405</t>
  </si>
  <si>
    <t>Szülészet</t>
  </si>
  <si>
    <t>0406</t>
  </si>
  <si>
    <t>Nőgyógyászat</t>
  </si>
  <si>
    <t>0401</t>
  </si>
  <si>
    <t>Szülészet-Nőgyógyászat összesen:</t>
  </si>
  <si>
    <t>0500</t>
  </si>
  <si>
    <t>Csecsemő- és gyermekgyógy.</t>
  </si>
  <si>
    <t>0504</t>
  </si>
  <si>
    <t>Gyermek-tüdőgyógyászat</t>
  </si>
  <si>
    <t>0505</t>
  </si>
  <si>
    <t>Gyermek-gasztroenterológia</t>
  </si>
  <si>
    <t>0506</t>
  </si>
  <si>
    <t>Gyermeksebészet</t>
  </si>
  <si>
    <t>0511</t>
  </si>
  <si>
    <t>Gyermekneurológia</t>
  </si>
  <si>
    <t>0501</t>
  </si>
  <si>
    <t>Gyermekosztály összesen:</t>
  </si>
  <si>
    <t>3601</t>
  </si>
  <si>
    <t>PIC részleg</t>
  </si>
  <si>
    <t>1502</t>
  </si>
  <si>
    <t>Gyermekintenzív</t>
  </si>
  <si>
    <t>PIC+ Gyermekintenzív összesen:</t>
  </si>
  <si>
    <t>Gyermek Centrum mindösszesen:</t>
  </si>
  <si>
    <t>0600</t>
  </si>
  <si>
    <t>0509</t>
  </si>
  <si>
    <t>0601</t>
  </si>
  <si>
    <t>FOG osztály összesen:</t>
  </si>
  <si>
    <t>0701</t>
  </si>
  <si>
    <t>0801</t>
  </si>
  <si>
    <t>0900</t>
  </si>
  <si>
    <t>0901</t>
  </si>
  <si>
    <t>Stroke ellátás</t>
  </si>
  <si>
    <t>Klinikai onkológia</t>
  </si>
  <si>
    <t>Sugárterápia</t>
  </si>
  <si>
    <t>Reumatológia</t>
  </si>
  <si>
    <t>Pszichiátria aktív összesen:</t>
  </si>
  <si>
    <t>Sűrgősségi betegellátó osztály</t>
  </si>
  <si>
    <t>Aktív osztályok összesen</t>
  </si>
  <si>
    <t>Krónikus ellátás és rehabilitáció összesen:</t>
  </si>
  <si>
    <t>Mindösszesen:</t>
  </si>
  <si>
    <t>Teljesített ápolási napok száma összesen</t>
  </si>
  <si>
    <t>PS1A</t>
  </si>
  <si>
    <t>Neurológia</t>
  </si>
  <si>
    <t>Neurológia és Stroke összesen:</t>
  </si>
  <si>
    <t>eltávozott betegek</t>
  </si>
  <si>
    <t>Sebészeti osztály</t>
  </si>
  <si>
    <t>Traumatológiai és Ortopédiai Mátrix Osztály összesen:</t>
  </si>
  <si>
    <t>Arc-, Állcsont-,  Szájsebészeti Osztály</t>
  </si>
  <si>
    <t>Szemészeti Osztály</t>
  </si>
  <si>
    <t>Fül-orr-gégegyógyászat</t>
  </si>
  <si>
    <t>Csecsemő és gyermek fül-orr-gégegyógyászat</t>
  </si>
  <si>
    <t>Bőrgyógyászati Osztály</t>
  </si>
  <si>
    <t>Urológiai Osztály</t>
  </si>
  <si>
    <t>Közép-dunántúli Regionális Onkológiai Centrum összesen:</t>
  </si>
  <si>
    <t>Pszichiátriai Osztály Veszprém</t>
  </si>
  <si>
    <t>Pszichiátriai Osztály Sümeg</t>
  </si>
  <si>
    <t>Aneszteziológiai és Intenzív terápia</t>
  </si>
  <si>
    <t>Mozgásszervi Rehabilitációs Osztály - Veszprém</t>
  </si>
  <si>
    <t>Krónikus belgyógyászati Osztály - Sümeg</t>
  </si>
  <si>
    <t>Krónikus Pszichiátriai Osztály - Sümeg</t>
  </si>
  <si>
    <t xml:space="preserve">Pszichiátriai Rehabilitációs Osztály - Sümeg </t>
  </si>
  <si>
    <t>Elbocsátott (kiírt) betegek száma összesen</t>
  </si>
  <si>
    <t>Működő ágyszám</t>
  </si>
  <si>
    <t>más osztályra áthelyezve</t>
  </si>
  <si>
    <t>Ágykihasználtság (%)</t>
  </si>
  <si>
    <t>Halálozás           (%)</t>
  </si>
  <si>
    <t>0100</t>
  </si>
  <si>
    <t>1804</t>
  </si>
  <si>
    <t>1800</t>
  </si>
  <si>
    <t>I. Belgyógyászati Centrum összesen:</t>
  </si>
  <si>
    <t>Ortopédia</t>
  </si>
  <si>
    <t>010C</t>
  </si>
  <si>
    <t>BE3K</t>
  </si>
  <si>
    <t>Krónikus belgyógyászati Osztály - Veszprém</t>
  </si>
  <si>
    <t>-</t>
  </si>
  <si>
    <t>Urológiai Osztály és Egynapos Sebészeti Ellátás</t>
  </si>
  <si>
    <t>2026. III. né.</t>
  </si>
  <si>
    <t>2026. . 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</si>
</sst>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17" x14ac:knownFonts="1">
    <font>
      <sz val="10"/>
      <color theme="1"/>
      <name val="Arial"/>
      <family val="2"/>
      <charset val="238"/>
    </font>
    <font>
      <sz val="11"/>
      <name val="Times New Roman CE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10"/>
      <name val="Times New Roman CE"/>
      <charset val="238"/>
    </font>
    <font>
      <sz val="12"/>
      <name val="Times New Roman CE"/>
      <family val="1"/>
      <charset val="238"/>
    </font>
    <font>
      <sz val="12"/>
      <name val="Times New Roman CE"/>
      <charset val="238"/>
    </font>
    <font>
      <i/>
      <sz val="12"/>
      <name val="Times New Roman CE"/>
      <charset val="238"/>
    </font>
    <font>
      <b/>
      <sz val="12"/>
      <name val="Times New Roman CE"/>
      <charset val="238"/>
    </font>
    <font>
      <b/>
      <sz val="2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5" fillId="0" borderId="0" xfId="1" applyFont="1" applyFill="1" applyBorder="1"/>
    <xf numFmtId="0" fontId="4" fillId="0" borderId="0" xfId="1" applyFont="1" applyFill="1" applyBorder="1"/>
    <xf numFmtId="0" fontId="9" fillId="0" borderId="0" xfId="1" applyFont="1" applyFill="1" applyBorder="1"/>
    <xf numFmtId="0" fontId="7" fillId="0" borderId="0" xfId="1" applyFont="1" applyFill="1"/>
    <xf numFmtId="0" fontId="10" fillId="0" borderId="0" xfId="1" applyFont="1" applyFill="1"/>
    <xf numFmtId="0" fontId="8" fillId="0" borderId="0" xfId="1" applyFont="1" applyFill="1"/>
    <xf numFmtId="0" fontId="6" fillId="0" borderId="0" xfId="1" applyFont="1" applyFill="1"/>
    <xf numFmtId="0" fontId="11" fillId="0" borderId="0" xfId="1" applyFont="1" applyFill="1"/>
    <xf numFmtId="0" fontId="5" fillId="3" borderId="8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9" fillId="0" borderId="0" xfId="1" applyFont="1" applyFill="1"/>
    <xf numFmtId="2" fontId="15" fillId="3" borderId="11" xfId="1" applyNumberFormat="1" applyFont="1" applyFill="1" applyBorder="1" applyAlignment="1">
      <alignment horizontal="center" vertical="center" textRotation="90"/>
    </xf>
    <xf numFmtId="2" fontId="15" fillId="3" borderId="2" xfId="1" applyNumberFormat="1" applyFont="1" applyFill="1" applyBorder="1" applyAlignment="1">
      <alignment horizontal="center" vertical="center" textRotation="90"/>
    </xf>
    <xf numFmtId="0" fontId="15" fillId="3" borderId="2" xfId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12" xfId="1" applyFont="1" applyFill="1" applyBorder="1" applyAlignment="1">
      <alignment horizontal="center" vertical="center" wrapText="1"/>
    </xf>
    <xf numFmtId="2" fontId="5" fillId="3" borderId="5" xfId="1" applyNumberFormat="1" applyFont="1" applyFill="1" applyBorder="1" applyAlignment="1">
      <alignment horizontal="center" vertical="center"/>
    </xf>
    <xf numFmtId="2" fontId="5" fillId="3" borderId="7" xfId="1" applyNumberFormat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2" fontId="5" fillId="3" borderId="8" xfId="1" applyNumberFormat="1" applyFont="1" applyFill="1" applyBorder="1" applyAlignment="1">
      <alignment horizontal="center" vertical="center"/>
    </xf>
    <xf numFmtId="2" fontId="5" fillId="3" borderId="10" xfId="1" applyNumberFormat="1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5" fillId="3" borderId="5" xfId="1" applyFont="1" applyFill="1" applyBorder="1" applyAlignment="1">
      <alignment horizontal="left" vertical="center"/>
    </xf>
    <xf numFmtId="0" fontId="5" fillId="3" borderId="8" xfId="1" applyFont="1" applyFill="1" applyBorder="1" applyAlignment="1">
      <alignment horizontal="left" vertical="center"/>
    </xf>
    <xf numFmtId="49" fontId="13" fillId="0" borderId="6" xfId="1" applyNumberFormat="1" applyFont="1" applyFill="1" applyBorder="1" applyAlignment="1">
      <alignment horizontal="center" vertical="center"/>
    </xf>
    <xf numFmtId="49" fontId="13" fillId="0" borderId="5" xfId="1" applyNumberFormat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5" xfId="1" applyFont="1" applyFill="1" applyBorder="1" applyAlignment="1">
      <alignment horizontal="center" vertical="center"/>
    </xf>
    <xf numFmtId="2" fontId="15" fillId="0" borderId="5" xfId="1" applyNumberFormat="1" applyFont="1" applyBorder="1" applyAlignment="1">
      <alignment horizontal="center" vertical="center"/>
    </xf>
    <xf numFmtId="2" fontId="15" fillId="0" borderId="7" xfId="1" applyNumberFormat="1" applyFont="1" applyBorder="1" applyAlignment="1">
      <alignment horizontal="center" vertical="center"/>
    </xf>
    <xf numFmtId="49" fontId="15" fillId="2" borderId="6" xfId="1" applyNumberFormat="1" applyFont="1" applyFill="1" applyBorder="1" applyAlignment="1">
      <alignment horizontal="center" vertical="center"/>
    </xf>
    <xf numFmtId="49" fontId="15" fillId="2" borderId="5" xfId="1" applyNumberFormat="1" applyFont="1" applyFill="1" applyBorder="1" applyAlignment="1">
      <alignment horizontal="center" vertical="center"/>
    </xf>
    <xf numFmtId="0" fontId="15" fillId="2" borderId="5" xfId="1" applyFont="1" applyFill="1" applyBorder="1" applyAlignment="1">
      <alignment horizontal="left" vertical="center"/>
    </xf>
    <xf numFmtId="0" fontId="15" fillId="2" borderId="5" xfId="1" applyFont="1" applyFill="1" applyBorder="1" applyAlignment="1">
      <alignment horizontal="center" vertical="center"/>
    </xf>
    <xf numFmtId="2" fontId="15" fillId="2" borderId="5" xfId="1" applyNumberFormat="1" applyFont="1" applyFill="1" applyBorder="1" applyAlignment="1">
      <alignment horizontal="center" vertical="center"/>
    </xf>
    <xf numFmtId="2" fontId="15" fillId="2" borderId="7" xfId="1" applyNumberFormat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left" vertical="center" wrapText="1"/>
    </xf>
    <xf numFmtId="0" fontId="15" fillId="2" borderId="5" xfId="1" applyFont="1" applyFill="1" applyBorder="1" applyAlignment="1">
      <alignment horizontal="left" vertical="center" wrapText="1"/>
    </xf>
    <xf numFmtId="0" fontId="13" fillId="0" borderId="6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5" xfId="1" applyFont="1" applyFill="1" applyBorder="1" applyAlignment="1">
      <alignment horizontal="center" vertical="center"/>
    </xf>
    <xf numFmtId="2" fontId="15" fillId="3" borderId="5" xfId="1" applyNumberFormat="1" applyFont="1" applyFill="1" applyBorder="1" applyAlignment="1">
      <alignment horizontal="center" vertical="center"/>
    </xf>
    <xf numFmtId="2" fontId="15" fillId="3" borderId="7" xfId="1" applyNumberFormat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left" vertical="center" shrinkToFit="1"/>
    </xf>
    <xf numFmtId="0" fontId="13" fillId="3" borderId="5" xfId="1" applyFont="1" applyFill="1" applyBorder="1" applyAlignment="1">
      <alignment horizontal="left" vertical="center"/>
    </xf>
    <xf numFmtId="1" fontId="15" fillId="3" borderId="2" xfId="1" applyNumberFormat="1" applyFont="1" applyFill="1" applyBorder="1" applyAlignment="1">
      <alignment horizontal="center" vertical="center" wrapText="1"/>
    </xf>
    <xf numFmtId="1" fontId="13" fillId="0" borderId="5" xfId="1" applyNumberFormat="1" applyFont="1" applyFill="1" applyBorder="1" applyAlignment="1">
      <alignment horizontal="center" vertical="center"/>
    </xf>
    <xf numFmtId="1" fontId="13" fillId="0" borderId="5" xfId="2" applyNumberFormat="1" applyFont="1" applyFill="1" applyBorder="1" applyAlignment="1">
      <alignment horizontal="center" vertical="center"/>
    </xf>
    <xf numFmtId="1" fontId="15" fillId="2" borderId="5" xfId="1" applyNumberFormat="1" applyFont="1" applyFill="1" applyBorder="1" applyAlignment="1">
      <alignment horizontal="center" vertical="center"/>
    </xf>
    <xf numFmtId="1" fontId="15" fillId="2" borderId="5" xfId="2" applyNumberFormat="1" applyFont="1" applyFill="1" applyBorder="1" applyAlignment="1">
      <alignment horizontal="center" vertical="center"/>
    </xf>
    <xf numFmtId="1" fontId="13" fillId="2" borderId="5" xfId="2" applyNumberFormat="1" applyFont="1" applyFill="1" applyBorder="1" applyAlignment="1">
      <alignment horizontal="center" vertical="center"/>
    </xf>
    <xf numFmtId="1" fontId="15" fillId="0" borderId="5" xfId="1" applyNumberFormat="1" applyFont="1" applyFill="1" applyBorder="1" applyAlignment="1">
      <alignment horizontal="center" vertical="center"/>
    </xf>
    <xf numFmtId="1" fontId="15" fillId="0" borderId="5" xfId="2" applyNumberFormat="1" applyFont="1" applyFill="1" applyBorder="1" applyAlignment="1">
      <alignment horizontal="center" vertical="center"/>
    </xf>
    <xf numFmtId="1" fontId="13" fillId="3" borderId="5" xfId="1" applyNumberFormat="1" applyFont="1" applyFill="1" applyBorder="1" applyAlignment="1">
      <alignment horizontal="center" vertical="center"/>
    </xf>
    <xf numFmtId="1" fontId="13" fillId="3" borderId="5" xfId="2" applyNumberFormat="1" applyFont="1" applyFill="1" applyBorder="1" applyAlignment="1">
      <alignment horizontal="center" vertical="center"/>
    </xf>
    <xf numFmtId="1" fontId="5" fillId="3" borderId="5" xfId="1" applyNumberFormat="1" applyFont="1" applyFill="1" applyBorder="1" applyAlignment="1">
      <alignment horizontal="center" vertical="center"/>
    </xf>
    <xf numFmtId="1" fontId="5" fillId="3" borderId="5" xfId="2" applyNumberFormat="1" applyFont="1" applyFill="1" applyBorder="1" applyAlignment="1">
      <alignment horizontal="center" vertical="center"/>
    </xf>
    <xf numFmtId="1" fontId="4" fillId="3" borderId="5" xfId="2" applyNumberFormat="1" applyFont="1" applyFill="1" applyBorder="1" applyAlignment="1">
      <alignment horizontal="center" vertical="center"/>
    </xf>
    <xf numFmtId="1" fontId="5" fillId="3" borderId="8" xfId="1" applyNumberFormat="1" applyFont="1" applyFill="1" applyBorder="1" applyAlignment="1">
      <alignment horizontal="center" vertical="center"/>
    </xf>
    <xf numFmtId="1" fontId="4" fillId="3" borderId="8" xfId="2" applyNumberFormat="1" applyFont="1" applyFill="1" applyBorder="1" applyAlignment="1">
      <alignment horizontal="center" vertical="center"/>
    </xf>
    <xf numFmtId="1" fontId="12" fillId="0" borderId="0" xfId="1" applyNumberFormat="1" applyFont="1" applyFill="1" applyAlignment="1">
      <alignment horizontal="center" vertical="center"/>
    </xf>
    <xf numFmtId="1" fontId="13" fillId="0" borderId="0" xfId="2" applyNumberFormat="1" applyFont="1" applyFill="1" applyAlignment="1">
      <alignment horizontal="center" vertical="center"/>
    </xf>
    <xf numFmtId="1" fontId="14" fillId="0" borderId="0" xfId="2" applyNumberFormat="1" applyFont="1" applyFill="1" applyAlignment="1">
      <alignment horizontal="center" vertical="center"/>
    </xf>
    <xf numFmtId="1" fontId="14" fillId="0" borderId="0" xfId="1" applyNumberFormat="1" applyFont="1" applyFill="1" applyAlignment="1">
      <alignment horizontal="center" vertical="center"/>
    </xf>
    <xf numFmtId="1" fontId="13" fillId="0" borderId="0" xfId="1" applyNumberFormat="1" applyFont="1" applyFill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15" xfId="1" applyFont="1" applyFill="1" applyBorder="1" applyAlignment="1">
      <alignment horizontal="center" vertical="center"/>
    </xf>
  </cellXfs>
  <cellStyles count="3">
    <cellStyle name="Ezres 2" xfId="2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="115" zoomScaleNormal="115" workbookViewId="0">
      <selection activeCell="A3" sqref="A3"/>
    </sheetView>
  </sheetViews>
  <sheetFormatPr defaultRowHeight="15.75" x14ac:dyDescent="0.2"/>
  <cols>
    <col min="1" max="1" width="8" style="15" bestFit="1" customWidth="1"/>
    <col min="2" max="2" width="6.5703125" style="15" customWidth="1"/>
    <col min="3" max="3" width="42.5703125" style="15" bestFit="1" customWidth="1"/>
    <col min="4" max="4" width="11.7109375" style="68" customWidth="1"/>
    <col min="5" max="5" width="11.42578125" style="68" bestFit="1" customWidth="1"/>
    <col min="6" max="6" width="15.42578125" style="68" bestFit="1" customWidth="1"/>
    <col min="7" max="7" width="14.85546875" style="68" bestFit="1" customWidth="1"/>
    <col min="8" max="8" width="14.7109375" style="68" customWidth="1"/>
    <col min="9" max="10" width="11.28515625" style="68" bestFit="1" customWidth="1"/>
    <col min="11" max="11" width="16.28515625" style="68" customWidth="1"/>
    <col min="12" max="12" width="20.42578125" style="15" bestFit="1" customWidth="1"/>
    <col min="13" max="13" width="17.7109375" style="15" customWidth="1"/>
    <col min="14" max="14" width="17.85546875" style="15" bestFit="1" customWidth="1"/>
    <col min="15" max="16384" width="9.140625" style="1"/>
  </cols>
  <sheetData>
    <row r="1" spans="1:14" s="2" customFormat="1" ht="25.5" x14ac:dyDescent="0.2">
      <c r="A1" s="73" t="s">
        <v>39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</row>
    <row r="2" spans="1:14" s="2" customFormat="1" ht="26.25" thickBot="1" x14ac:dyDescent="0.25">
      <c r="A2" s="76" t="s">
        <v>151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</row>
    <row r="3" spans="1:14" s="3" customFormat="1" ht="67.5" x14ac:dyDescent="0.25">
      <c r="A3" s="17" t="s">
        <v>40</v>
      </c>
      <c r="B3" s="18" t="s">
        <v>41</v>
      </c>
      <c r="C3" s="19" t="s">
        <v>42</v>
      </c>
      <c r="D3" s="53" t="s">
        <v>43</v>
      </c>
      <c r="E3" s="53" t="s">
        <v>136</v>
      </c>
      <c r="F3" s="53" t="s">
        <v>44</v>
      </c>
      <c r="G3" s="53" t="s">
        <v>135</v>
      </c>
      <c r="H3" s="53" t="s">
        <v>137</v>
      </c>
      <c r="I3" s="53" t="s">
        <v>118</v>
      </c>
      <c r="J3" s="53" t="s">
        <v>45</v>
      </c>
      <c r="K3" s="53" t="s">
        <v>114</v>
      </c>
      <c r="L3" s="20" t="s">
        <v>46</v>
      </c>
      <c r="M3" s="20" t="s">
        <v>138</v>
      </c>
      <c r="N3" s="21" t="s">
        <v>139</v>
      </c>
    </row>
    <row r="4" spans="1:14" s="3" customFormat="1" x14ac:dyDescent="0.25">
      <c r="A4" s="31" t="s">
        <v>47</v>
      </c>
      <c r="B4" s="32" t="s">
        <v>0</v>
      </c>
      <c r="C4" s="33" t="s">
        <v>48</v>
      </c>
      <c r="D4" s="54">
        <v>9</v>
      </c>
      <c r="E4" s="54">
        <v>9</v>
      </c>
      <c r="F4" s="55">
        <f t="shared" ref="F4:F35" si="0">E4*91</f>
        <v>819</v>
      </c>
      <c r="G4" s="55">
        <f>H4+I4+J4</f>
        <v>0</v>
      </c>
      <c r="H4" s="55"/>
      <c r="I4" s="55"/>
      <c r="J4" s="55"/>
      <c r="K4" s="55"/>
      <c r="L4" s="35" t="e">
        <f>SUM(K4/G4)</f>
        <v>#DIV/0!</v>
      </c>
      <c r="M4" s="35">
        <f>SUM(K4*100/F4)</f>
        <v>0</v>
      </c>
      <c r="N4" s="36" t="e">
        <f>SUM(J4*100/G4)</f>
        <v>#DIV/0!</v>
      </c>
    </row>
    <row r="5" spans="1:14" s="4" customFormat="1" x14ac:dyDescent="0.25">
      <c r="A5" s="31" t="s">
        <v>49</v>
      </c>
      <c r="B5" s="32" t="s">
        <v>3</v>
      </c>
      <c r="C5" s="33" t="s">
        <v>50</v>
      </c>
      <c r="D5" s="54">
        <v>30</v>
      </c>
      <c r="E5" s="54">
        <v>27</v>
      </c>
      <c r="F5" s="55">
        <f t="shared" si="0"/>
        <v>2457</v>
      </c>
      <c r="G5" s="55">
        <f t="shared" ref="G5:G59" si="1">H5+I5+J5</f>
        <v>0</v>
      </c>
      <c r="H5" s="55"/>
      <c r="I5" s="55"/>
      <c r="J5" s="55"/>
      <c r="K5" s="55"/>
      <c r="L5" s="35" t="e">
        <f t="shared" ref="L5:L59" si="2">SUM(K5/G5)</f>
        <v>#DIV/0!</v>
      </c>
      <c r="M5" s="35">
        <f t="shared" ref="M5:M59" si="3">SUM(K5*100/F5)</f>
        <v>0</v>
      </c>
      <c r="N5" s="36" t="e">
        <f t="shared" ref="N5:N59" si="4">SUM(J5*100/G5)</f>
        <v>#DIV/0!</v>
      </c>
    </row>
    <row r="6" spans="1:14" s="6" customFormat="1" x14ac:dyDescent="0.25">
      <c r="A6" s="31" t="s">
        <v>54</v>
      </c>
      <c r="B6" s="32" t="s">
        <v>1</v>
      </c>
      <c r="C6" s="33" t="s">
        <v>55</v>
      </c>
      <c r="D6" s="54">
        <v>12</v>
      </c>
      <c r="E6" s="54">
        <v>10</v>
      </c>
      <c r="F6" s="55">
        <f t="shared" si="0"/>
        <v>910</v>
      </c>
      <c r="G6" s="55">
        <f t="shared" si="1"/>
        <v>0</v>
      </c>
      <c r="H6" s="55"/>
      <c r="I6" s="55"/>
      <c r="J6" s="55"/>
      <c r="K6" s="55"/>
      <c r="L6" s="35" t="e">
        <f t="shared" si="2"/>
        <v>#DIV/0!</v>
      </c>
      <c r="M6" s="35">
        <f t="shared" si="3"/>
        <v>0</v>
      </c>
      <c r="N6" s="36" t="e">
        <f t="shared" si="4"/>
        <v>#DIV/0!</v>
      </c>
    </row>
    <row r="7" spans="1:14" s="6" customFormat="1" x14ac:dyDescent="0.25">
      <c r="A7" s="31" t="s">
        <v>56</v>
      </c>
      <c r="B7" s="32" t="s">
        <v>4</v>
      </c>
      <c r="C7" s="33" t="s">
        <v>57</v>
      </c>
      <c r="D7" s="54">
        <v>51</v>
      </c>
      <c r="E7" s="54">
        <v>46</v>
      </c>
      <c r="F7" s="55">
        <f t="shared" si="0"/>
        <v>4186</v>
      </c>
      <c r="G7" s="55">
        <f t="shared" si="1"/>
        <v>0</v>
      </c>
      <c r="H7" s="55"/>
      <c r="I7" s="55"/>
      <c r="J7" s="55"/>
      <c r="K7" s="55"/>
      <c r="L7" s="35" t="e">
        <f t="shared" si="2"/>
        <v>#DIV/0!</v>
      </c>
      <c r="M7" s="35">
        <f t="shared" si="3"/>
        <v>0</v>
      </c>
      <c r="N7" s="36" t="e">
        <f t="shared" si="4"/>
        <v>#DIV/0!</v>
      </c>
    </row>
    <row r="8" spans="1:14" s="6" customFormat="1" x14ac:dyDescent="0.25">
      <c r="A8" s="31" t="s">
        <v>47</v>
      </c>
      <c r="B8" s="32"/>
      <c r="C8" s="33" t="s">
        <v>51</v>
      </c>
      <c r="D8" s="54">
        <v>11</v>
      </c>
      <c r="E8" s="54">
        <v>11</v>
      </c>
      <c r="F8" s="55">
        <f t="shared" si="0"/>
        <v>1001</v>
      </c>
      <c r="G8" s="55">
        <f t="shared" si="1"/>
        <v>0</v>
      </c>
      <c r="H8" s="54">
        <f t="shared" ref="E8:K8" si="5">SUM(H4:H7)</f>
        <v>0</v>
      </c>
      <c r="I8" s="54">
        <f t="shared" si="5"/>
        <v>0</v>
      </c>
      <c r="J8" s="54">
        <f t="shared" si="5"/>
        <v>0</v>
      </c>
      <c r="K8" s="54">
        <f t="shared" si="5"/>
        <v>0</v>
      </c>
      <c r="L8" s="35" t="e">
        <f t="shared" si="2"/>
        <v>#DIV/0!</v>
      </c>
      <c r="M8" s="35">
        <f t="shared" si="3"/>
        <v>0</v>
      </c>
      <c r="N8" s="36" t="e">
        <f t="shared" si="4"/>
        <v>#DIV/0!</v>
      </c>
    </row>
    <row r="9" spans="1:14" s="6" customFormat="1" x14ac:dyDescent="0.25">
      <c r="A9" s="31" t="s">
        <v>52</v>
      </c>
      <c r="B9" s="32" t="s">
        <v>2</v>
      </c>
      <c r="C9" s="33" t="s">
        <v>53</v>
      </c>
      <c r="D9" s="54">
        <v>62</v>
      </c>
      <c r="E9" s="54">
        <v>57</v>
      </c>
      <c r="F9" s="55">
        <f t="shared" si="0"/>
        <v>5187</v>
      </c>
      <c r="G9" s="55">
        <f t="shared" si="1"/>
        <v>0</v>
      </c>
      <c r="H9" s="55"/>
      <c r="I9" s="55"/>
      <c r="J9" s="55"/>
      <c r="K9" s="55"/>
      <c r="L9" s="35" t="e">
        <f t="shared" si="2"/>
        <v>#DIV/0!</v>
      </c>
      <c r="M9" s="35">
        <f t="shared" si="3"/>
        <v>0</v>
      </c>
      <c r="N9" s="36" t="e">
        <f t="shared" si="4"/>
        <v>#DIV/0!</v>
      </c>
    </row>
    <row r="10" spans="1:14" s="7" customFormat="1" x14ac:dyDescent="0.25">
      <c r="A10" s="37"/>
      <c r="B10" s="38"/>
      <c r="C10" s="39" t="s">
        <v>143</v>
      </c>
      <c r="D10" s="56">
        <v>25</v>
      </c>
      <c r="E10" s="56">
        <v>16</v>
      </c>
      <c r="F10" s="57">
        <f t="shared" si="0"/>
        <v>1456</v>
      </c>
      <c r="G10" s="58">
        <f t="shared" si="1"/>
        <v>0</v>
      </c>
      <c r="H10" s="56">
        <f t="shared" ref="E10:K10" si="6">SUM(H4:H7,H9)</f>
        <v>0</v>
      </c>
      <c r="I10" s="56">
        <f t="shared" si="6"/>
        <v>0</v>
      </c>
      <c r="J10" s="56">
        <f t="shared" si="6"/>
        <v>0</v>
      </c>
      <c r="K10" s="56">
        <f t="shared" si="6"/>
        <v>0</v>
      </c>
      <c r="L10" s="41" t="e">
        <f t="shared" si="2"/>
        <v>#DIV/0!</v>
      </c>
      <c r="M10" s="41">
        <f t="shared" si="3"/>
        <v>0</v>
      </c>
      <c r="N10" s="42" t="e">
        <f t="shared" si="4"/>
        <v>#DIV/0!</v>
      </c>
    </row>
    <row r="11" spans="1:14" s="7" customFormat="1" x14ac:dyDescent="0.25">
      <c r="A11" s="31" t="s">
        <v>58</v>
      </c>
      <c r="B11" s="32" t="s">
        <v>5</v>
      </c>
      <c r="C11" s="33" t="s">
        <v>59</v>
      </c>
      <c r="D11" s="54">
        <v>10</v>
      </c>
      <c r="E11" s="54">
        <v>10</v>
      </c>
      <c r="F11" s="55">
        <f t="shared" si="0"/>
        <v>910</v>
      </c>
      <c r="G11" s="55">
        <f t="shared" si="1"/>
        <v>0</v>
      </c>
      <c r="H11" s="55"/>
      <c r="I11" s="55"/>
      <c r="J11" s="55"/>
      <c r="K11" s="55"/>
      <c r="L11" s="35" t="e">
        <f t="shared" si="2"/>
        <v>#DIV/0!</v>
      </c>
      <c r="M11" s="35">
        <f t="shared" si="3"/>
        <v>0</v>
      </c>
      <c r="N11" s="36" t="e">
        <f t="shared" si="4"/>
        <v>#DIV/0!</v>
      </c>
    </row>
    <row r="12" spans="1:14" s="5" customFormat="1" x14ac:dyDescent="0.25">
      <c r="A12" s="31" t="s">
        <v>60</v>
      </c>
      <c r="B12" s="32" t="s">
        <v>6</v>
      </c>
      <c r="C12" s="43" t="s">
        <v>61</v>
      </c>
      <c r="D12" s="54">
        <v>33</v>
      </c>
      <c r="E12" s="54">
        <v>20</v>
      </c>
      <c r="F12" s="55">
        <f t="shared" si="0"/>
        <v>1820</v>
      </c>
      <c r="G12" s="55">
        <f t="shared" si="1"/>
        <v>0</v>
      </c>
      <c r="H12" s="55"/>
      <c r="I12" s="55"/>
      <c r="J12" s="55"/>
      <c r="K12" s="55"/>
      <c r="L12" s="35" t="e">
        <f t="shared" si="2"/>
        <v>#DIV/0!</v>
      </c>
      <c r="M12" s="35">
        <f t="shared" si="3"/>
        <v>0</v>
      </c>
      <c r="N12" s="36" t="e">
        <f t="shared" si="4"/>
        <v>#DIV/0!</v>
      </c>
    </row>
    <row r="13" spans="1:14" s="8" customFormat="1" x14ac:dyDescent="0.25">
      <c r="A13" s="31" t="s">
        <v>63</v>
      </c>
      <c r="B13" s="32" t="s">
        <v>7</v>
      </c>
      <c r="C13" s="33" t="s">
        <v>64</v>
      </c>
      <c r="D13" s="54">
        <v>68</v>
      </c>
      <c r="E13" s="54">
        <v>46</v>
      </c>
      <c r="F13" s="55">
        <f t="shared" si="0"/>
        <v>4186</v>
      </c>
      <c r="G13" s="55">
        <f t="shared" si="1"/>
        <v>0</v>
      </c>
      <c r="H13" s="55"/>
      <c r="I13" s="55"/>
      <c r="J13" s="55"/>
      <c r="K13" s="55"/>
      <c r="L13" s="35" t="e">
        <f t="shared" si="2"/>
        <v>#DIV/0!</v>
      </c>
      <c r="M13" s="35">
        <f t="shared" si="3"/>
        <v>0</v>
      </c>
      <c r="N13" s="36" t="e">
        <f t="shared" si="4"/>
        <v>#DIV/0!</v>
      </c>
    </row>
    <row r="14" spans="1:14" s="3" customFormat="1" x14ac:dyDescent="0.25">
      <c r="A14" s="31"/>
      <c r="B14" s="32"/>
      <c r="C14" s="33" t="s">
        <v>62</v>
      </c>
      <c r="D14" s="54">
        <v>68</v>
      </c>
      <c r="E14" s="54">
        <v>46</v>
      </c>
      <c r="F14" s="55">
        <f t="shared" si="0"/>
        <v>4186</v>
      </c>
      <c r="G14" s="55">
        <f t="shared" si="1"/>
        <v>0</v>
      </c>
      <c r="H14" s="59">
        <f t="shared" ref="E14:K14" si="7">SUM(H11:H13)</f>
        <v>0</v>
      </c>
      <c r="I14" s="59">
        <f t="shared" si="7"/>
        <v>0</v>
      </c>
      <c r="J14" s="59">
        <f t="shared" si="7"/>
        <v>0</v>
      </c>
      <c r="K14" s="59">
        <f t="shared" si="7"/>
        <v>0</v>
      </c>
      <c r="L14" s="35" t="e">
        <f t="shared" si="2"/>
        <v>#DIV/0!</v>
      </c>
      <c r="M14" s="35">
        <f t="shared" si="3"/>
        <v>0</v>
      </c>
      <c r="N14" s="36" t="e">
        <f t="shared" si="4"/>
        <v>#DIV/0!</v>
      </c>
    </row>
    <row r="15" spans="1:14" s="11" customFormat="1" x14ac:dyDescent="0.25">
      <c r="A15" s="37"/>
      <c r="B15" s="38"/>
      <c r="C15" s="39" t="s">
        <v>65</v>
      </c>
      <c r="D15" s="56">
        <v>59</v>
      </c>
      <c r="E15" s="56">
        <v>59</v>
      </c>
      <c r="F15" s="57">
        <f t="shared" si="0"/>
        <v>5369</v>
      </c>
      <c r="G15" s="58">
        <f t="shared" si="1"/>
        <v>0</v>
      </c>
      <c r="H15" s="56">
        <f t="shared" ref="E15:K15" si="8">SUM(H11:H13)</f>
        <v>0</v>
      </c>
      <c r="I15" s="56">
        <f t="shared" si="8"/>
        <v>0</v>
      </c>
      <c r="J15" s="56">
        <f t="shared" si="8"/>
        <v>0</v>
      </c>
      <c r="K15" s="56">
        <f t="shared" si="8"/>
        <v>0</v>
      </c>
      <c r="L15" s="41" t="e">
        <f t="shared" si="2"/>
        <v>#DIV/0!</v>
      </c>
      <c r="M15" s="41">
        <f t="shared" si="3"/>
        <v>0</v>
      </c>
      <c r="N15" s="42" t="e">
        <f t="shared" si="4"/>
        <v>#DIV/0!</v>
      </c>
    </row>
    <row r="16" spans="1:14" s="4" customFormat="1" x14ac:dyDescent="0.25">
      <c r="A16" s="37" t="s">
        <v>66</v>
      </c>
      <c r="B16" s="38" t="s">
        <v>25</v>
      </c>
      <c r="C16" s="39" t="s">
        <v>119</v>
      </c>
      <c r="D16" s="56">
        <v>14</v>
      </c>
      <c r="E16" s="56">
        <v>14</v>
      </c>
      <c r="F16" s="57">
        <f t="shared" si="0"/>
        <v>1274</v>
      </c>
      <c r="G16" s="58">
        <f t="shared" si="1"/>
        <v>0</v>
      </c>
      <c r="H16" s="57"/>
      <c r="I16" s="57"/>
      <c r="J16" s="57"/>
      <c r="K16" s="57"/>
      <c r="L16" s="41" t="e">
        <f t="shared" si="2"/>
        <v>#DIV/0!</v>
      </c>
      <c r="M16" s="41">
        <f t="shared" si="3"/>
        <v>0</v>
      </c>
      <c r="N16" s="42" t="e">
        <f t="shared" si="4"/>
        <v>#DIV/0!</v>
      </c>
    </row>
    <row r="17" spans="1:14" s="4" customFormat="1" x14ac:dyDescent="0.25">
      <c r="A17" s="37" t="s">
        <v>67</v>
      </c>
      <c r="B17" s="38" t="s">
        <v>26</v>
      </c>
      <c r="C17" s="39" t="s">
        <v>68</v>
      </c>
      <c r="D17" s="56">
        <v>49</v>
      </c>
      <c r="E17" s="56">
        <v>40</v>
      </c>
      <c r="F17" s="57">
        <f t="shared" si="0"/>
        <v>3640</v>
      </c>
      <c r="G17" s="58">
        <f t="shared" si="1"/>
        <v>0</v>
      </c>
      <c r="H17" s="57"/>
      <c r="I17" s="57"/>
      <c r="J17" s="57"/>
      <c r="K17" s="57"/>
      <c r="L17" s="41" t="e">
        <f t="shared" si="2"/>
        <v>#DIV/0!</v>
      </c>
      <c r="M17" s="41">
        <f t="shared" si="3"/>
        <v>0</v>
      </c>
      <c r="N17" s="42" t="e">
        <f t="shared" si="4"/>
        <v>#DIV/0!</v>
      </c>
    </row>
    <row r="18" spans="1:14" s="9" customFormat="1" x14ac:dyDescent="0.25">
      <c r="A18" s="31" t="s">
        <v>69</v>
      </c>
      <c r="B18" s="32" t="s">
        <v>33</v>
      </c>
      <c r="C18" s="33" t="s">
        <v>70</v>
      </c>
      <c r="D18" s="54">
        <v>20</v>
      </c>
      <c r="E18" s="54">
        <v>14</v>
      </c>
      <c r="F18" s="55">
        <f t="shared" si="0"/>
        <v>1274</v>
      </c>
      <c r="G18" s="55">
        <f t="shared" si="1"/>
        <v>0</v>
      </c>
      <c r="H18" s="55"/>
      <c r="I18" s="55"/>
      <c r="J18" s="55"/>
      <c r="K18" s="55"/>
      <c r="L18" s="35" t="e">
        <f t="shared" si="2"/>
        <v>#DIV/0!</v>
      </c>
      <c r="M18" s="35">
        <f t="shared" si="3"/>
        <v>0</v>
      </c>
      <c r="N18" s="36" t="e">
        <f t="shared" si="4"/>
        <v>#DIV/0!</v>
      </c>
    </row>
    <row r="19" spans="1:14" s="9" customFormat="1" x14ac:dyDescent="0.25">
      <c r="A19" s="31" t="s">
        <v>71</v>
      </c>
      <c r="B19" s="32" t="s">
        <v>31</v>
      </c>
      <c r="C19" s="33" t="s">
        <v>144</v>
      </c>
      <c r="D19" s="54">
        <v>69</v>
      </c>
      <c r="E19" s="54">
        <v>54</v>
      </c>
      <c r="F19" s="55">
        <f t="shared" si="0"/>
        <v>4914</v>
      </c>
      <c r="G19" s="55">
        <f t="shared" si="1"/>
        <v>0</v>
      </c>
      <c r="H19" s="55"/>
      <c r="I19" s="55"/>
      <c r="J19" s="55"/>
      <c r="K19" s="55"/>
      <c r="L19" s="35" t="e">
        <f t="shared" si="2"/>
        <v>#DIV/0!</v>
      </c>
      <c r="M19" s="35">
        <f t="shared" si="3"/>
        <v>0</v>
      </c>
      <c r="N19" s="36" t="e">
        <f t="shared" si="4"/>
        <v>#DIV/0!</v>
      </c>
    </row>
    <row r="20" spans="1:14" s="4" customFormat="1" ht="31.5" x14ac:dyDescent="0.25">
      <c r="A20" s="37"/>
      <c r="B20" s="38"/>
      <c r="C20" s="44" t="s">
        <v>120</v>
      </c>
      <c r="D20" s="56">
        <v>10</v>
      </c>
      <c r="E20" s="56">
        <v>10</v>
      </c>
      <c r="F20" s="57">
        <f t="shared" si="0"/>
        <v>910</v>
      </c>
      <c r="G20" s="58">
        <f t="shared" si="1"/>
        <v>0</v>
      </c>
      <c r="H20" s="56">
        <f t="shared" ref="E20:K20" si="9">SUM(H18:H19)</f>
        <v>0</v>
      </c>
      <c r="I20" s="56">
        <f t="shared" si="9"/>
        <v>0</v>
      </c>
      <c r="J20" s="56">
        <f t="shared" si="9"/>
        <v>0</v>
      </c>
      <c r="K20" s="56">
        <f t="shared" si="9"/>
        <v>0</v>
      </c>
      <c r="L20" s="41" t="e">
        <f t="shared" si="2"/>
        <v>#DIV/0!</v>
      </c>
      <c r="M20" s="41">
        <f t="shared" si="3"/>
        <v>0</v>
      </c>
      <c r="N20" s="42" t="e">
        <f t="shared" si="4"/>
        <v>#DIV/0!</v>
      </c>
    </row>
    <row r="21" spans="1:14" s="4" customFormat="1" x14ac:dyDescent="0.25">
      <c r="A21" s="37" t="s">
        <v>72</v>
      </c>
      <c r="B21" s="38" t="s">
        <v>32</v>
      </c>
      <c r="C21" s="39" t="s">
        <v>121</v>
      </c>
      <c r="D21" s="56">
        <v>40</v>
      </c>
      <c r="E21" s="56">
        <v>40</v>
      </c>
      <c r="F21" s="57">
        <f t="shared" si="0"/>
        <v>3640</v>
      </c>
      <c r="G21" s="58">
        <f t="shared" si="1"/>
        <v>0</v>
      </c>
      <c r="H21" s="57"/>
      <c r="I21" s="57"/>
      <c r="J21" s="57"/>
      <c r="K21" s="57"/>
      <c r="L21" s="41" t="e">
        <f t="shared" si="2"/>
        <v>#DIV/0!</v>
      </c>
      <c r="M21" s="41">
        <f t="shared" si="3"/>
        <v>0</v>
      </c>
      <c r="N21" s="42" t="e">
        <f t="shared" si="4"/>
        <v>#DIV/0!</v>
      </c>
    </row>
    <row r="22" spans="1:14" s="10" customFormat="1" x14ac:dyDescent="0.25">
      <c r="A22" s="31" t="s">
        <v>73</v>
      </c>
      <c r="B22" s="32" t="s">
        <v>28</v>
      </c>
      <c r="C22" s="33" t="s">
        <v>74</v>
      </c>
      <c r="D22" s="54">
        <v>20</v>
      </c>
      <c r="E22" s="54">
        <v>20</v>
      </c>
      <c r="F22" s="55">
        <f t="shared" si="0"/>
        <v>1820</v>
      </c>
      <c r="G22" s="55">
        <f t="shared" si="1"/>
        <v>0</v>
      </c>
      <c r="H22" s="55"/>
      <c r="I22" s="55"/>
      <c r="J22" s="55"/>
      <c r="K22" s="55"/>
      <c r="L22" s="35" t="e">
        <f t="shared" si="2"/>
        <v>#DIV/0!</v>
      </c>
      <c r="M22" s="35">
        <f t="shared" si="3"/>
        <v>0</v>
      </c>
      <c r="N22" s="36" t="e">
        <f t="shared" si="4"/>
        <v>#DIV/0!</v>
      </c>
    </row>
    <row r="23" spans="1:14" s="3" customFormat="1" x14ac:dyDescent="0.25">
      <c r="A23" s="31" t="s">
        <v>75</v>
      </c>
      <c r="B23" s="32" t="s">
        <v>27</v>
      </c>
      <c r="C23" s="33" t="s">
        <v>76</v>
      </c>
      <c r="D23" s="54">
        <v>60</v>
      </c>
      <c r="E23" s="54">
        <v>60</v>
      </c>
      <c r="F23" s="55">
        <f t="shared" si="0"/>
        <v>5460</v>
      </c>
      <c r="G23" s="55">
        <f t="shared" si="1"/>
        <v>0</v>
      </c>
      <c r="H23" s="55"/>
      <c r="I23" s="55"/>
      <c r="J23" s="55"/>
      <c r="K23" s="55"/>
      <c r="L23" s="35" t="e">
        <f t="shared" si="2"/>
        <v>#DIV/0!</v>
      </c>
      <c r="M23" s="35">
        <f t="shared" si="3"/>
        <v>0</v>
      </c>
      <c r="N23" s="36" t="e">
        <f t="shared" si="4"/>
        <v>#DIV/0!</v>
      </c>
    </row>
    <row r="24" spans="1:14" s="4" customFormat="1" x14ac:dyDescent="0.25">
      <c r="A24" s="37" t="s">
        <v>77</v>
      </c>
      <c r="B24" s="38"/>
      <c r="C24" s="39" t="s">
        <v>78</v>
      </c>
      <c r="D24" s="56">
        <v>20</v>
      </c>
      <c r="E24" s="56">
        <v>20</v>
      </c>
      <c r="F24" s="57">
        <f t="shared" si="0"/>
        <v>1820</v>
      </c>
      <c r="G24" s="58">
        <f t="shared" si="1"/>
        <v>0</v>
      </c>
      <c r="H24" s="56">
        <f t="shared" ref="E24:K24" si="10">SUM(H22:H23)</f>
        <v>0</v>
      </c>
      <c r="I24" s="56">
        <f t="shared" si="10"/>
        <v>0</v>
      </c>
      <c r="J24" s="56">
        <f t="shared" si="10"/>
        <v>0</v>
      </c>
      <c r="K24" s="56">
        <f t="shared" si="10"/>
        <v>0</v>
      </c>
      <c r="L24" s="41" t="e">
        <f t="shared" si="2"/>
        <v>#DIV/0!</v>
      </c>
      <c r="M24" s="41">
        <f t="shared" si="3"/>
        <v>0</v>
      </c>
      <c r="N24" s="42" t="e">
        <f t="shared" si="4"/>
        <v>#DIV/0!</v>
      </c>
    </row>
    <row r="25" spans="1:14" s="3" customFormat="1" x14ac:dyDescent="0.25">
      <c r="A25" s="31" t="s">
        <v>79</v>
      </c>
      <c r="B25" s="32" t="s">
        <v>11</v>
      </c>
      <c r="C25" s="33" t="s">
        <v>80</v>
      </c>
      <c r="D25" s="54">
        <v>5</v>
      </c>
      <c r="E25" s="54">
        <v>5</v>
      </c>
      <c r="F25" s="55">
        <f t="shared" si="0"/>
        <v>455</v>
      </c>
      <c r="G25" s="55">
        <f t="shared" si="1"/>
        <v>0</v>
      </c>
      <c r="H25" s="55"/>
      <c r="I25" s="55"/>
      <c r="J25" s="55"/>
      <c r="K25" s="55"/>
      <c r="L25" s="35" t="e">
        <f t="shared" si="2"/>
        <v>#DIV/0!</v>
      </c>
      <c r="M25" s="35">
        <f t="shared" si="3"/>
        <v>0</v>
      </c>
      <c r="N25" s="36" t="e">
        <f t="shared" si="4"/>
        <v>#DIV/0!</v>
      </c>
    </row>
    <row r="26" spans="1:14" s="3" customFormat="1" x14ac:dyDescent="0.25">
      <c r="A26" s="31" t="s">
        <v>81</v>
      </c>
      <c r="B26" s="32" t="s">
        <v>17</v>
      </c>
      <c r="C26" s="33" t="s">
        <v>82</v>
      </c>
      <c r="D26" s="54">
        <v>5</v>
      </c>
      <c r="E26" s="54">
        <v>5</v>
      </c>
      <c r="F26" s="55">
        <f t="shared" si="0"/>
        <v>455</v>
      </c>
      <c r="G26" s="55">
        <f t="shared" si="1"/>
        <v>0</v>
      </c>
      <c r="H26" s="55"/>
      <c r="I26" s="55"/>
      <c r="J26" s="55"/>
      <c r="K26" s="55"/>
      <c r="L26" s="35" t="e">
        <f t="shared" si="2"/>
        <v>#DIV/0!</v>
      </c>
      <c r="M26" s="35">
        <f t="shared" si="3"/>
        <v>0</v>
      </c>
      <c r="N26" s="36" t="e">
        <f t="shared" si="4"/>
        <v>#DIV/0!</v>
      </c>
    </row>
    <row r="27" spans="1:14" s="3" customFormat="1" x14ac:dyDescent="0.25">
      <c r="A27" s="31" t="s">
        <v>83</v>
      </c>
      <c r="B27" s="32" t="s">
        <v>13</v>
      </c>
      <c r="C27" s="33" t="s">
        <v>84</v>
      </c>
      <c r="D27" s="54">
        <v>6</v>
      </c>
      <c r="E27" s="54">
        <v>6</v>
      </c>
      <c r="F27" s="55">
        <f t="shared" si="0"/>
        <v>546</v>
      </c>
      <c r="G27" s="55">
        <f t="shared" si="1"/>
        <v>0</v>
      </c>
      <c r="H27" s="55"/>
      <c r="I27" s="55"/>
      <c r="J27" s="55"/>
      <c r="K27" s="55"/>
      <c r="L27" s="35" t="e">
        <f t="shared" si="2"/>
        <v>#DIV/0!</v>
      </c>
      <c r="M27" s="35">
        <f t="shared" si="3"/>
        <v>0</v>
      </c>
      <c r="N27" s="36" t="e">
        <f t="shared" si="4"/>
        <v>#DIV/0!</v>
      </c>
    </row>
    <row r="28" spans="1:14" s="4" customFormat="1" ht="14.1" customHeight="1" x14ac:dyDescent="0.25">
      <c r="A28" s="31" t="s">
        <v>85</v>
      </c>
      <c r="B28" s="32" t="s">
        <v>12</v>
      </c>
      <c r="C28" s="33" t="s">
        <v>86</v>
      </c>
      <c r="D28" s="54">
        <v>5</v>
      </c>
      <c r="E28" s="54">
        <v>5</v>
      </c>
      <c r="F28" s="55">
        <f t="shared" si="0"/>
        <v>455</v>
      </c>
      <c r="G28" s="55">
        <f t="shared" si="1"/>
        <v>0</v>
      </c>
      <c r="H28" s="55"/>
      <c r="I28" s="55"/>
      <c r="J28" s="55"/>
      <c r="K28" s="55"/>
      <c r="L28" s="35" t="e">
        <f t="shared" si="2"/>
        <v>#DIV/0!</v>
      </c>
      <c r="M28" s="35">
        <f t="shared" si="3"/>
        <v>0</v>
      </c>
      <c r="N28" s="36" t="e">
        <f t="shared" si="4"/>
        <v>#DIV/0!</v>
      </c>
    </row>
    <row r="29" spans="1:14" s="3" customFormat="1" ht="14.1" customHeight="1" x14ac:dyDescent="0.25">
      <c r="A29" s="31" t="s">
        <v>87</v>
      </c>
      <c r="B29" s="32" t="s">
        <v>15</v>
      </c>
      <c r="C29" s="33" t="s">
        <v>88</v>
      </c>
      <c r="D29" s="54">
        <v>41</v>
      </c>
      <c r="E29" s="54">
        <v>41</v>
      </c>
      <c r="F29" s="55">
        <f t="shared" si="0"/>
        <v>3731</v>
      </c>
      <c r="G29" s="55">
        <f t="shared" si="1"/>
        <v>0</v>
      </c>
      <c r="H29" s="55"/>
      <c r="I29" s="55"/>
      <c r="J29" s="55"/>
      <c r="K29" s="55"/>
      <c r="L29" s="35" t="e">
        <f t="shared" si="2"/>
        <v>#DIV/0!</v>
      </c>
      <c r="M29" s="35">
        <f t="shared" si="3"/>
        <v>0</v>
      </c>
      <c r="N29" s="36" t="e">
        <f t="shared" si="4"/>
        <v>#DIV/0!</v>
      </c>
    </row>
    <row r="30" spans="1:14" s="3" customFormat="1" ht="14.1" customHeight="1" x14ac:dyDescent="0.25">
      <c r="A30" s="31" t="s">
        <v>89</v>
      </c>
      <c r="B30" s="32"/>
      <c r="C30" s="33" t="s">
        <v>90</v>
      </c>
      <c r="D30" s="54">
        <v>20</v>
      </c>
      <c r="E30" s="54">
        <v>20</v>
      </c>
      <c r="F30" s="55">
        <f t="shared" si="0"/>
        <v>1820</v>
      </c>
      <c r="G30" s="55">
        <f t="shared" si="1"/>
        <v>0</v>
      </c>
      <c r="H30" s="54">
        <f t="shared" ref="E30:K30" si="11">SUM(H25:H29)</f>
        <v>0</v>
      </c>
      <c r="I30" s="54">
        <f t="shared" si="11"/>
        <v>0</v>
      </c>
      <c r="J30" s="54">
        <f t="shared" si="11"/>
        <v>0</v>
      </c>
      <c r="K30" s="54">
        <f t="shared" si="11"/>
        <v>0</v>
      </c>
      <c r="L30" s="35" t="e">
        <f t="shared" si="2"/>
        <v>#DIV/0!</v>
      </c>
      <c r="M30" s="35">
        <f t="shared" si="3"/>
        <v>0</v>
      </c>
      <c r="N30" s="36" t="e">
        <f t="shared" si="4"/>
        <v>#DIV/0!</v>
      </c>
    </row>
    <row r="31" spans="1:14" s="3" customFormat="1" ht="14.1" customHeight="1" x14ac:dyDescent="0.25">
      <c r="A31" s="31" t="s">
        <v>91</v>
      </c>
      <c r="B31" s="32" t="s">
        <v>16</v>
      </c>
      <c r="C31" s="33" t="s">
        <v>92</v>
      </c>
      <c r="D31" s="54">
        <v>6</v>
      </c>
      <c r="E31" s="54">
        <v>6</v>
      </c>
      <c r="F31" s="55">
        <f t="shared" si="0"/>
        <v>546</v>
      </c>
      <c r="G31" s="55">
        <f t="shared" si="1"/>
        <v>0</v>
      </c>
      <c r="H31" s="55"/>
      <c r="I31" s="55"/>
      <c r="J31" s="55"/>
      <c r="K31" s="55"/>
      <c r="L31" s="35" t="e">
        <f t="shared" si="2"/>
        <v>#DIV/0!</v>
      </c>
      <c r="M31" s="35">
        <f t="shared" si="3"/>
        <v>0</v>
      </c>
      <c r="N31" s="36" t="e">
        <f t="shared" si="4"/>
        <v>#DIV/0!</v>
      </c>
    </row>
    <row r="32" spans="1:14" s="9" customFormat="1" ht="14.1" customHeight="1" x14ac:dyDescent="0.25">
      <c r="A32" s="31" t="s">
        <v>93</v>
      </c>
      <c r="B32" s="32" t="s">
        <v>14</v>
      </c>
      <c r="C32" s="33" t="s">
        <v>94</v>
      </c>
      <c r="D32" s="54">
        <v>26</v>
      </c>
      <c r="E32" s="54">
        <v>26</v>
      </c>
      <c r="F32" s="55">
        <f t="shared" si="0"/>
        <v>2366</v>
      </c>
      <c r="G32" s="55">
        <f t="shared" si="1"/>
        <v>0</v>
      </c>
      <c r="H32" s="55"/>
      <c r="I32" s="55"/>
      <c r="J32" s="55"/>
      <c r="K32" s="55"/>
      <c r="L32" s="35" t="e">
        <f t="shared" si="2"/>
        <v>#DIV/0!</v>
      </c>
      <c r="M32" s="35">
        <f t="shared" si="3"/>
        <v>0</v>
      </c>
      <c r="N32" s="36" t="e">
        <f t="shared" si="4"/>
        <v>#DIV/0!</v>
      </c>
    </row>
    <row r="33" spans="1:14" s="3" customFormat="1" ht="14.1" customHeight="1" x14ac:dyDescent="0.25">
      <c r="A33" s="31"/>
      <c r="B33" s="32"/>
      <c r="C33" s="33" t="s">
        <v>95</v>
      </c>
      <c r="D33" s="54">
        <v>67</v>
      </c>
      <c r="E33" s="54">
        <v>67</v>
      </c>
      <c r="F33" s="55">
        <f t="shared" si="0"/>
        <v>6097</v>
      </c>
      <c r="G33" s="55">
        <f t="shared" si="1"/>
        <v>0</v>
      </c>
      <c r="H33" s="54">
        <f t="shared" ref="E33:K33" si="12">SUM(H31:H32)</f>
        <v>0</v>
      </c>
      <c r="I33" s="54">
        <f t="shared" si="12"/>
        <v>0</v>
      </c>
      <c r="J33" s="54">
        <f t="shared" si="12"/>
        <v>0</v>
      </c>
      <c r="K33" s="54">
        <f t="shared" si="12"/>
        <v>0</v>
      </c>
      <c r="L33" s="35" t="e">
        <f t="shared" si="2"/>
        <v>#DIV/0!</v>
      </c>
      <c r="M33" s="35">
        <f t="shared" si="3"/>
        <v>0</v>
      </c>
      <c r="N33" s="36" t="e">
        <f t="shared" si="4"/>
        <v>#DIV/0!</v>
      </c>
    </row>
    <row r="34" spans="1:14" s="4" customFormat="1" ht="14.1" customHeight="1" x14ac:dyDescent="0.25">
      <c r="A34" s="37"/>
      <c r="B34" s="38"/>
      <c r="C34" s="39" t="s">
        <v>96</v>
      </c>
      <c r="D34" s="56">
        <v>16</v>
      </c>
      <c r="E34" s="56">
        <v>16</v>
      </c>
      <c r="F34" s="57">
        <f t="shared" si="0"/>
        <v>1456</v>
      </c>
      <c r="G34" s="58">
        <f t="shared" si="1"/>
        <v>0</v>
      </c>
      <c r="H34" s="56">
        <f t="shared" ref="E34:K34" si="13">SUM(H25:H29,H31:H32)</f>
        <v>0</v>
      </c>
      <c r="I34" s="56">
        <f t="shared" si="13"/>
        <v>0</v>
      </c>
      <c r="J34" s="56">
        <f t="shared" si="13"/>
        <v>0</v>
      </c>
      <c r="K34" s="56">
        <f t="shared" si="13"/>
        <v>0</v>
      </c>
      <c r="L34" s="41" t="e">
        <f t="shared" si="2"/>
        <v>#DIV/0!</v>
      </c>
      <c r="M34" s="41">
        <f t="shared" si="3"/>
        <v>0</v>
      </c>
      <c r="N34" s="42" t="e">
        <f t="shared" si="4"/>
        <v>#DIV/0!</v>
      </c>
    </row>
    <row r="35" spans="1:14" s="9" customFormat="1" ht="14.1" customHeight="1" x14ac:dyDescent="0.25">
      <c r="A35" s="31" t="s">
        <v>97</v>
      </c>
      <c r="B35" s="32" t="s">
        <v>9</v>
      </c>
      <c r="C35" s="33" t="s">
        <v>123</v>
      </c>
      <c r="D35" s="54">
        <v>4</v>
      </c>
      <c r="E35" s="54">
        <v>4</v>
      </c>
      <c r="F35" s="55">
        <f t="shared" si="0"/>
        <v>364</v>
      </c>
      <c r="G35" s="55">
        <f t="shared" si="1"/>
        <v>0</v>
      </c>
      <c r="H35" s="55"/>
      <c r="I35" s="55"/>
      <c r="J35" s="55"/>
      <c r="K35" s="55"/>
      <c r="L35" s="35" t="e">
        <f t="shared" si="2"/>
        <v>#DIV/0!</v>
      </c>
      <c r="M35" s="35">
        <f t="shared" si="3"/>
        <v>0</v>
      </c>
      <c r="N35" s="36" t="e">
        <f t="shared" si="4"/>
        <v>#DIV/0!</v>
      </c>
    </row>
    <row r="36" spans="1:14" s="9" customFormat="1" ht="14.1" customHeight="1" x14ac:dyDescent="0.25">
      <c r="A36" s="31" t="s">
        <v>98</v>
      </c>
      <c r="B36" s="32" t="s">
        <v>10</v>
      </c>
      <c r="C36" s="33" t="s">
        <v>124</v>
      </c>
      <c r="D36" s="54">
        <v>20</v>
      </c>
      <c r="E36" s="54">
        <v>20</v>
      </c>
      <c r="F36" s="55">
        <f t="shared" ref="F36:F67" si="14">E36*91</f>
        <v>1820</v>
      </c>
      <c r="G36" s="55">
        <f t="shared" si="1"/>
        <v>0</v>
      </c>
      <c r="H36" s="55"/>
      <c r="I36" s="55"/>
      <c r="J36" s="55"/>
      <c r="K36" s="55"/>
      <c r="L36" s="35" t="e">
        <f t="shared" si="2"/>
        <v>#DIV/0!</v>
      </c>
      <c r="M36" s="35">
        <f t="shared" si="3"/>
        <v>0</v>
      </c>
      <c r="N36" s="36" t="e">
        <f t="shared" si="4"/>
        <v>#DIV/0!</v>
      </c>
    </row>
    <row r="37" spans="1:14" s="10" customFormat="1" ht="14.1" customHeight="1" x14ac:dyDescent="0.25">
      <c r="A37" s="37" t="s">
        <v>99</v>
      </c>
      <c r="B37" s="38"/>
      <c r="C37" s="39" t="s">
        <v>100</v>
      </c>
      <c r="D37" s="56">
        <v>20</v>
      </c>
      <c r="E37" s="56">
        <v>20</v>
      </c>
      <c r="F37" s="57">
        <f t="shared" si="14"/>
        <v>1820</v>
      </c>
      <c r="G37" s="58">
        <f t="shared" si="1"/>
        <v>0</v>
      </c>
      <c r="H37" s="56">
        <f t="shared" ref="E37:K37" si="15">SUM(H35:H36)</f>
        <v>0</v>
      </c>
      <c r="I37" s="56">
        <f t="shared" si="15"/>
        <v>0</v>
      </c>
      <c r="J37" s="56">
        <f t="shared" si="15"/>
        <v>0</v>
      </c>
      <c r="K37" s="56">
        <f t="shared" si="15"/>
        <v>0</v>
      </c>
      <c r="L37" s="41" t="e">
        <f t="shared" si="2"/>
        <v>#DIV/0!</v>
      </c>
      <c r="M37" s="41">
        <f t="shared" si="3"/>
        <v>0</v>
      </c>
      <c r="N37" s="42" t="e">
        <f t="shared" si="4"/>
        <v>#DIV/0!</v>
      </c>
    </row>
    <row r="38" spans="1:14" s="4" customFormat="1" ht="14.1" customHeight="1" x14ac:dyDescent="0.25">
      <c r="A38" s="37" t="s">
        <v>101</v>
      </c>
      <c r="B38" s="38" t="s">
        <v>30</v>
      </c>
      <c r="C38" s="39" t="s">
        <v>122</v>
      </c>
      <c r="D38" s="56">
        <v>15</v>
      </c>
      <c r="E38" s="56">
        <v>15</v>
      </c>
      <c r="F38" s="57">
        <f t="shared" si="14"/>
        <v>1365</v>
      </c>
      <c r="G38" s="58">
        <f t="shared" si="1"/>
        <v>0</v>
      </c>
      <c r="H38" s="57"/>
      <c r="I38" s="57"/>
      <c r="J38" s="57"/>
      <c r="K38" s="57"/>
      <c r="L38" s="41" t="e">
        <f t="shared" si="2"/>
        <v>#DIV/0!</v>
      </c>
      <c r="M38" s="41">
        <f t="shared" si="3"/>
        <v>0</v>
      </c>
      <c r="N38" s="42" t="e">
        <f t="shared" si="4"/>
        <v>#DIV/0!</v>
      </c>
    </row>
    <row r="39" spans="1:14" s="4" customFormat="1" ht="14.1" customHeight="1" x14ac:dyDescent="0.25">
      <c r="A39" s="37" t="s">
        <v>102</v>
      </c>
      <c r="B39" s="38" t="s">
        <v>8</v>
      </c>
      <c r="C39" s="39" t="s">
        <v>125</v>
      </c>
      <c r="D39" s="56">
        <v>45</v>
      </c>
      <c r="E39" s="56">
        <v>25</v>
      </c>
      <c r="F39" s="57">
        <f t="shared" si="14"/>
        <v>2275</v>
      </c>
      <c r="G39" s="58">
        <f t="shared" si="1"/>
        <v>0</v>
      </c>
      <c r="H39" s="57"/>
      <c r="I39" s="57"/>
      <c r="J39" s="57"/>
      <c r="K39" s="57"/>
      <c r="L39" s="41" t="e">
        <f t="shared" si="2"/>
        <v>#DIV/0!</v>
      </c>
      <c r="M39" s="41">
        <f t="shared" si="3"/>
        <v>0</v>
      </c>
      <c r="N39" s="42" t="e">
        <f t="shared" si="4"/>
        <v>#DIV/0!</v>
      </c>
    </row>
    <row r="40" spans="1:14" s="10" customFormat="1" ht="14.1" customHeight="1" x14ac:dyDescent="0.25">
      <c r="A40" s="31" t="s">
        <v>103</v>
      </c>
      <c r="B40" s="32" t="s">
        <v>18</v>
      </c>
      <c r="C40" s="33" t="s">
        <v>116</v>
      </c>
      <c r="D40" s="54">
        <v>5</v>
      </c>
      <c r="E40" s="54">
        <v>5</v>
      </c>
      <c r="F40" s="55">
        <f t="shared" si="14"/>
        <v>455</v>
      </c>
      <c r="G40" s="55">
        <f t="shared" si="1"/>
        <v>0</v>
      </c>
      <c r="H40" s="55"/>
      <c r="I40" s="55"/>
      <c r="J40" s="55"/>
      <c r="K40" s="55"/>
      <c r="L40" s="35" t="e">
        <f t="shared" si="2"/>
        <v>#DIV/0!</v>
      </c>
      <c r="M40" s="35">
        <f t="shared" si="3"/>
        <v>0</v>
      </c>
      <c r="N40" s="36" t="e">
        <f t="shared" si="4"/>
        <v>#DIV/0!</v>
      </c>
    </row>
    <row r="41" spans="1:14" s="9" customFormat="1" ht="14.1" customHeight="1" x14ac:dyDescent="0.25">
      <c r="A41" s="31" t="s">
        <v>104</v>
      </c>
      <c r="B41" s="32" t="s">
        <v>19</v>
      </c>
      <c r="C41" s="33" t="s">
        <v>105</v>
      </c>
      <c r="D41" s="54">
        <v>50</v>
      </c>
      <c r="E41" s="54">
        <v>30</v>
      </c>
      <c r="F41" s="55">
        <f t="shared" si="14"/>
        <v>2730</v>
      </c>
      <c r="G41" s="55">
        <f t="shared" si="1"/>
        <v>0</v>
      </c>
      <c r="H41" s="55"/>
      <c r="I41" s="55"/>
      <c r="J41" s="55"/>
      <c r="K41" s="55"/>
      <c r="L41" s="35" t="e">
        <f t="shared" si="2"/>
        <v>#DIV/0!</v>
      </c>
      <c r="M41" s="35">
        <f t="shared" si="3"/>
        <v>0</v>
      </c>
      <c r="N41" s="36" t="e">
        <f t="shared" si="4"/>
        <v>#DIV/0!</v>
      </c>
    </row>
    <row r="42" spans="1:14" s="10" customFormat="1" ht="14.1" customHeight="1" x14ac:dyDescent="0.25">
      <c r="A42" s="37"/>
      <c r="B42" s="38"/>
      <c r="C42" s="39" t="s">
        <v>117</v>
      </c>
      <c r="D42" s="56">
        <v>20</v>
      </c>
      <c r="E42" s="56">
        <v>0</v>
      </c>
      <c r="F42" s="57">
        <f t="shared" si="14"/>
        <v>0</v>
      </c>
      <c r="G42" s="58">
        <f t="shared" si="1"/>
        <v>0</v>
      </c>
      <c r="H42" s="56">
        <f t="shared" ref="E42:K42" si="16">SUM(H40:H41)</f>
        <v>0</v>
      </c>
      <c r="I42" s="56">
        <f t="shared" si="16"/>
        <v>0</v>
      </c>
      <c r="J42" s="56">
        <f t="shared" si="16"/>
        <v>0</v>
      </c>
      <c r="K42" s="56">
        <f t="shared" si="16"/>
        <v>0</v>
      </c>
      <c r="L42" s="41" t="e">
        <f t="shared" si="2"/>
        <v>#DIV/0!</v>
      </c>
      <c r="M42" s="41" t="e">
        <f t="shared" si="3"/>
        <v>#DIV/0!</v>
      </c>
      <c r="N42" s="42" t="e">
        <f t="shared" si="4"/>
        <v>#DIV/0!</v>
      </c>
    </row>
    <row r="43" spans="1:14" s="10" customFormat="1" ht="14.1" customHeight="1" x14ac:dyDescent="0.25">
      <c r="A43" s="37">
        <v>1101</v>
      </c>
      <c r="B43" s="38" t="s">
        <v>34</v>
      </c>
      <c r="C43" s="39" t="s">
        <v>126</v>
      </c>
      <c r="D43" s="56">
        <v>30</v>
      </c>
      <c r="E43" s="56">
        <v>30</v>
      </c>
      <c r="F43" s="57">
        <f t="shared" si="14"/>
        <v>2730</v>
      </c>
      <c r="G43" s="58">
        <f t="shared" si="1"/>
        <v>0</v>
      </c>
      <c r="H43" s="57"/>
      <c r="I43" s="57"/>
      <c r="J43" s="57"/>
      <c r="K43" s="57"/>
      <c r="L43" s="41" t="e">
        <f t="shared" si="2"/>
        <v>#DIV/0!</v>
      </c>
      <c r="M43" s="41">
        <f t="shared" si="3"/>
        <v>0</v>
      </c>
      <c r="N43" s="42" t="e">
        <f t="shared" si="4"/>
        <v>#DIV/0!</v>
      </c>
    </row>
    <row r="44" spans="1:14" s="9" customFormat="1" ht="14.1" customHeight="1" x14ac:dyDescent="0.25">
      <c r="A44" s="45">
        <v>1200</v>
      </c>
      <c r="B44" s="34" t="s">
        <v>21</v>
      </c>
      <c r="C44" s="33" t="s">
        <v>106</v>
      </c>
      <c r="D44" s="54">
        <v>32</v>
      </c>
      <c r="E44" s="54">
        <v>32</v>
      </c>
      <c r="F44" s="55">
        <f t="shared" si="14"/>
        <v>2912</v>
      </c>
      <c r="G44" s="55">
        <f t="shared" si="1"/>
        <v>0</v>
      </c>
      <c r="H44" s="55"/>
      <c r="I44" s="55"/>
      <c r="J44" s="55"/>
      <c r="K44" s="55"/>
      <c r="L44" s="35" t="e">
        <f t="shared" si="2"/>
        <v>#DIV/0!</v>
      </c>
      <c r="M44" s="35">
        <f t="shared" si="3"/>
        <v>0</v>
      </c>
      <c r="N44" s="36" t="e">
        <f t="shared" si="4"/>
        <v>#DIV/0!</v>
      </c>
    </row>
    <row r="45" spans="1:14" s="9" customFormat="1" ht="14.1" customHeight="1" x14ac:dyDescent="0.25">
      <c r="A45" s="45">
        <v>1201</v>
      </c>
      <c r="B45" s="34" t="s">
        <v>22</v>
      </c>
      <c r="C45" s="33" t="s">
        <v>107</v>
      </c>
      <c r="D45" s="54">
        <v>62</v>
      </c>
      <c r="E45" s="54">
        <v>62</v>
      </c>
      <c r="F45" s="55">
        <f t="shared" si="14"/>
        <v>5642</v>
      </c>
      <c r="G45" s="55">
        <f t="shared" si="1"/>
        <v>0</v>
      </c>
      <c r="H45" s="55"/>
      <c r="I45" s="55"/>
      <c r="J45" s="55"/>
      <c r="K45" s="55"/>
      <c r="L45" s="35" t="e">
        <f t="shared" si="2"/>
        <v>#DIV/0!</v>
      </c>
      <c r="M45" s="35">
        <f t="shared" si="3"/>
        <v>0</v>
      </c>
      <c r="N45" s="36" t="e">
        <f t="shared" si="4"/>
        <v>#DIV/0!</v>
      </c>
    </row>
    <row r="46" spans="1:14" s="10" customFormat="1" ht="31.5" x14ac:dyDescent="0.25">
      <c r="A46" s="46"/>
      <c r="B46" s="40"/>
      <c r="C46" s="44" t="s">
        <v>127</v>
      </c>
      <c r="D46" s="56">
        <v>46</v>
      </c>
      <c r="E46" s="56">
        <v>30</v>
      </c>
      <c r="F46" s="57">
        <f t="shared" si="14"/>
        <v>2730</v>
      </c>
      <c r="G46" s="58">
        <f t="shared" si="1"/>
        <v>0</v>
      </c>
      <c r="H46" s="56">
        <f t="shared" ref="E46:K46" si="17">SUM(H44:H45)</f>
        <v>0</v>
      </c>
      <c r="I46" s="56">
        <f t="shared" si="17"/>
        <v>0</v>
      </c>
      <c r="J46" s="56">
        <f t="shared" si="17"/>
        <v>0</v>
      </c>
      <c r="K46" s="56">
        <f t="shared" si="17"/>
        <v>0</v>
      </c>
      <c r="L46" s="41" t="e">
        <f t="shared" si="2"/>
        <v>#DIV/0!</v>
      </c>
      <c r="M46" s="41">
        <f t="shared" si="3"/>
        <v>0</v>
      </c>
      <c r="N46" s="42" t="e">
        <f t="shared" si="4"/>
        <v>#DIV/0!</v>
      </c>
    </row>
    <row r="47" spans="1:14" s="9" customFormat="1" ht="14.1" customHeight="1" x14ac:dyDescent="0.25">
      <c r="A47" s="45">
        <v>1820</v>
      </c>
      <c r="B47" s="34" t="s">
        <v>115</v>
      </c>
      <c r="C47" s="33" t="s">
        <v>128</v>
      </c>
      <c r="D47" s="54">
        <v>46</v>
      </c>
      <c r="E47" s="54">
        <v>30</v>
      </c>
      <c r="F47" s="55">
        <f t="shared" si="14"/>
        <v>2730</v>
      </c>
      <c r="G47" s="55">
        <f t="shared" si="1"/>
        <v>0</v>
      </c>
      <c r="H47" s="60"/>
      <c r="I47" s="60"/>
      <c r="J47" s="60"/>
      <c r="K47" s="60"/>
      <c r="L47" s="35" t="e">
        <f t="shared" si="2"/>
        <v>#DIV/0!</v>
      </c>
      <c r="M47" s="35">
        <f t="shared" si="3"/>
        <v>0</v>
      </c>
      <c r="N47" s="36" t="e">
        <f t="shared" si="4"/>
        <v>#DIV/0!</v>
      </c>
    </row>
    <row r="48" spans="1:14" s="11" customFormat="1" ht="14.1" customHeight="1" x14ac:dyDescent="0.25">
      <c r="A48" s="45">
        <v>1820</v>
      </c>
      <c r="B48" s="34" t="s">
        <v>29</v>
      </c>
      <c r="C48" s="33" t="s">
        <v>129</v>
      </c>
      <c r="D48" s="54">
        <v>20</v>
      </c>
      <c r="E48" s="54">
        <v>13</v>
      </c>
      <c r="F48" s="55">
        <f t="shared" si="14"/>
        <v>1183</v>
      </c>
      <c r="G48" s="55">
        <f t="shared" si="1"/>
        <v>0</v>
      </c>
      <c r="H48" s="55"/>
      <c r="I48" s="55"/>
      <c r="J48" s="55"/>
      <c r="K48" s="55"/>
      <c r="L48" s="35" t="e">
        <f t="shared" si="2"/>
        <v>#DIV/0!</v>
      </c>
      <c r="M48" s="35">
        <f t="shared" si="3"/>
        <v>0</v>
      </c>
      <c r="N48" s="36" t="e">
        <f t="shared" si="4"/>
        <v>#DIV/0!</v>
      </c>
    </row>
    <row r="49" spans="1:14" s="4" customFormat="1" ht="14.1" customHeight="1" x14ac:dyDescent="0.25">
      <c r="A49" s="46">
        <v>1820</v>
      </c>
      <c r="B49" s="40"/>
      <c r="C49" s="39" t="s">
        <v>109</v>
      </c>
      <c r="D49" s="56">
        <v>12</v>
      </c>
      <c r="E49" s="56">
        <v>12</v>
      </c>
      <c r="F49" s="57">
        <f t="shared" si="14"/>
        <v>1092</v>
      </c>
      <c r="G49" s="58">
        <f t="shared" si="1"/>
        <v>0</v>
      </c>
      <c r="H49" s="56">
        <f t="shared" ref="E49:K49" si="18">SUM(H47:H48)</f>
        <v>0</v>
      </c>
      <c r="I49" s="56">
        <f t="shared" si="18"/>
        <v>0</v>
      </c>
      <c r="J49" s="56">
        <f t="shared" si="18"/>
        <v>0</v>
      </c>
      <c r="K49" s="56">
        <f t="shared" si="18"/>
        <v>0</v>
      </c>
      <c r="L49" s="41" t="e">
        <f t="shared" si="2"/>
        <v>#DIV/0!</v>
      </c>
      <c r="M49" s="41">
        <f t="shared" si="3"/>
        <v>0</v>
      </c>
      <c r="N49" s="42" t="e">
        <f t="shared" si="4"/>
        <v>#DIV/0!</v>
      </c>
    </row>
    <row r="50" spans="1:14" s="16" customFormat="1" ht="14.1" customHeight="1" x14ac:dyDescent="0.25">
      <c r="A50" s="46">
        <v>1401</v>
      </c>
      <c r="B50" s="40" t="s">
        <v>23</v>
      </c>
      <c r="C50" s="39" t="s">
        <v>108</v>
      </c>
      <c r="D50" s="56">
        <v>15</v>
      </c>
      <c r="E50" s="56">
        <v>15</v>
      </c>
      <c r="F50" s="57">
        <f t="shared" si="14"/>
        <v>1365</v>
      </c>
      <c r="G50" s="58">
        <f t="shared" si="1"/>
        <v>0</v>
      </c>
      <c r="H50" s="57"/>
      <c r="I50" s="57"/>
      <c r="J50" s="57"/>
      <c r="K50" s="57"/>
      <c r="L50" s="41" t="e">
        <f t="shared" si="2"/>
        <v>#DIV/0!</v>
      </c>
      <c r="M50" s="41">
        <f t="shared" si="3"/>
        <v>0</v>
      </c>
      <c r="N50" s="42" t="e">
        <f t="shared" si="4"/>
        <v>#DIV/0!</v>
      </c>
    </row>
    <row r="51" spans="1:14" s="10" customFormat="1" ht="14.1" customHeight="1" x14ac:dyDescent="0.25">
      <c r="A51" s="46">
        <v>1501</v>
      </c>
      <c r="B51" s="40" t="s">
        <v>20</v>
      </c>
      <c r="C51" s="39" t="s">
        <v>130</v>
      </c>
      <c r="D51" s="56">
        <v>689</v>
      </c>
      <c r="E51" s="56">
        <v>584</v>
      </c>
      <c r="F51" s="57">
        <f t="shared" si="14"/>
        <v>53144</v>
      </c>
      <c r="G51" s="57">
        <f t="shared" si="1"/>
        <v>0</v>
      </c>
      <c r="H51" s="57"/>
      <c r="I51" s="57"/>
      <c r="J51" s="57"/>
      <c r="K51" s="57"/>
      <c r="L51" s="41" t="e">
        <f t="shared" si="2"/>
        <v>#DIV/0!</v>
      </c>
      <c r="M51" s="41">
        <f t="shared" si="3"/>
        <v>0</v>
      </c>
      <c r="N51" s="42" t="e">
        <f t="shared" si="4"/>
        <v>#DIV/0!</v>
      </c>
    </row>
    <row r="52" spans="1:14" s="11" customFormat="1" ht="14.1" customHeight="1" x14ac:dyDescent="0.25">
      <c r="A52" s="46">
        <v>4601</v>
      </c>
      <c r="B52" s="40" t="s">
        <v>24</v>
      </c>
      <c r="C52" s="39" t="s">
        <v>110</v>
      </c>
      <c r="D52" s="56">
        <v>41</v>
      </c>
      <c r="E52" s="56">
        <v>31</v>
      </c>
      <c r="F52" s="57">
        <f t="shared" si="14"/>
        <v>2821</v>
      </c>
      <c r="G52" s="58">
        <f t="shared" si="1"/>
        <v>0</v>
      </c>
      <c r="H52" s="57"/>
      <c r="I52" s="57"/>
      <c r="J52" s="57"/>
      <c r="K52" s="57"/>
      <c r="L52" s="41" t="e">
        <f t="shared" si="2"/>
        <v>#DIV/0!</v>
      </c>
      <c r="M52" s="41">
        <f t="shared" si="3"/>
        <v>0</v>
      </c>
      <c r="N52" s="42" t="e">
        <f t="shared" si="4"/>
        <v>#DIV/0!</v>
      </c>
    </row>
    <row r="53" spans="1:14" s="3" customFormat="1" ht="14.1" customHeight="1" x14ac:dyDescent="0.25">
      <c r="A53" s="47"/>
      <c r="B53" s="48"/>
      <c r="C53" s="52" t="s">
        <v>111</v>
      </c>
      <c r="D53" s="61">
        <v>23</v>
      </c>
      <c r="E53" s="61">
        <v>15</v>
      </c>
      <c r="F53" s="61">
        <f t="shared" ref="E53:F53" si="19">SUM(F10,F15,F16,F17,F20,F21,F24,F34,F37,F38,F39,F42,F43,F46,F49,F50,F51,F52)</f>
        <v>88907</v>
      </c>
      <c r="G53" s="62">
        <f>H53+I53+J53</f>
        <v>0</v>
      </c>
      <c r="H53" s="61">
        <f>SUM(H10,H15,H16,H17,H20,H21,H24,H34,H37,H38,H39,H42,H43,H46,H49,H50,H52,H51)</f>
        <v>0</v>
      </c>
      <c r="I53" s="61">
        <f t="shared" ref="I53:K53" si="20">SUM(I10,I15,I16,I17,I20,I21,I24,I34,I37,I38,I39,I42,I43,I46,I49,I50,I52,I51)</f>
        <v>0</v>
      </c>
      <c r="J53" s="61">
        <f t="shared" si="20"/>
        <v>0</v>
      </c>
      <c r="K53" s="61">
        <f t="shared" si="20"/>
        <v>0</v>
      </c>
      <c r="L53" s="49" t="e">
        <f t="shared" si="2"/>
        <v>#DIV/0!</v>
      </c>
      <c r="M53" s="49">
        <f t="shared" si="3"/>
        <v>0</v>
      </c>
      <c r="N53" s="50" t="e">
        <f t="shared" si="4"/>
        <v>#DIV/0!</v>
      </c>
    </row>
    <row r="54" spans="1:14" s="4" customFormat="1" ht="14.1" customHeight="1" x14ac:dyDescent="0.25">
      <c r="A54" s="31">
        <v>2200</v>
      </c>
      <c r="B54" s="34" t="s">
        <v>35</v>
      </c>
      <c r="C54" s="51" t="s">
        <v>131</v>
      </c>
      <c r="D54" s="54">
        <v>60</v>
      </c>
      <c r="E54" s="54">
        <v>60</v>
      </c>
      <c r="F54" s="55">
        <f>E54*91</f>
        <v>5460</v>
      </c>
      <c r="G54" s="55">
        <f t="shared" si="1"/>
        <v>0</v>
      </c>
      <c r="H54" s="55"/>
      <c r="I54" s="55"/>
      <c r="J54" s="55"/>
      <c r="K54" s="55"/>
      <c r="L54" s="35" t="e">
        <f t="shared" si="2"/>
        <v>#DIV/0!</v>
      </c>
      <c r="M54" s="35">
        <f t="shared" si="3"/>
        <v>0</v>
      </c>
      <c r="N54" s="36" t="e">
        <f t="shared" si="4"/>
        <v>#DIV/0!</v>
      </c>
    </row>
    <row r="55" spans="1:14" s="3" customFormat="1" ht="14.1" customHeight="1" x14ac:dyDescent="0.25">
      <c r="A55" s="31" t="s">
        <v>140</v>
      </c>
      <c r="B55" s="34" t="s">
        <v>36</v>
      </c>
      <c r="C55" s="33" t="s">
        <v>132</v>
      </c>
      <c r="D55" s="54">
        <v>40</v>
      </c>
      <c r="E55" s="54">
        <v>40</v>
      </c>
      <c r="F55" s="55">
        <f>E55*91</f>
        <v>3640</v>
      </c>
      <c r="G55" s="55">
        <f t="shared" si="1"/>
        <v>0</v>
      </c>
      <c r="H55" s="55"/>
      <c r="I55" s="55"/>
      <c r="J55" s="55"/>
      <c r="K55" s="55"/>
      <c r="L55" s="35" t="e">
        <f t="shared" si="2"/>
        <v>#DIV/0!</v>
      </c>
      <c r="M55" s="35">
        <f t="shared" si="3"/>
        <v>0</v>
      </c>
      <c r="N55" s="36" t="e">
        <f t="shared" si="4"/>
        <v>#DIV/0!</v>
      </c>
    </row>
    <row r="56" spans="1:14" s="3" customFormat="1" ht="14.1" customHeight="1" x14ac:dyDescent="0.25">
      <c r="A56" s="31" t="s">
        <v>142</v>
      </c>
      <c r="B56" s="34" t="s">
        <v>37</v>
      </c>
      <c r="C56" s="33" t="s">
        <v>133</v>
      </c>
      <c r="D56" s="54">
        <v>176</v>
      </c>
      <c r="E56" s="54">
        <v>62</v>
      </c>
      <c r="F56" s="55">
        <f>E56*91</f>
        <v>5642</v>
      </c>
      <c r="G56" s="55">
        <f t="shared" si="1"/>
        <v>0</v>
      </c>
      <c r="H56" s="55"/>
      <c r="I56" s="55"/>
      <c r="J56" s="55"/>
      <c r="K56" s="55"/>
      <c r="L56" s="35" t="e">
        <f t="shared" si="2"/>
        <v>#DIV/0!</v>
      </c>
      <c r="M56" s="35">
        <f t="shared" si="3"/>
        <v>0</v>
      </c>
      <c r="N56" s="36" t="e">
        <f t="shared" si="4"/>
        <v>#DIV/0!</v>
      </c>
    </row>
    <row r="57" spans="1:14" s="11" customFormat="1" ht="14.1" customHeight="1" x14ac:dyDescent="0.25">
      <c r="A57" s="31" t="s">
        <v>141</v>
      </c>
      <c r="B57" s="34" t="s">
        <v>38</v>
      </c>
      <c r="C57" s="33" t="s">
        <v>134</v>
      </c>
      <c r="D57" s="54">
        <v>340</v>
      </c>
      <c r="E57" s="54">
        <v>208</v>
      </c>
      <c r="F57" s="55">
        <f>E57*91</f>
        <v>18928</v>
      </c>
      <c r="G57" s="55">
        <f t="shared" si="1"/>
        <v>0</v>
      </c>
      <c r="H57" s="55"/>
      <c r="I57" s="55"/>
      <c r="J57" s="55"/>
      <c r="K57" s="55"/>
      <c r="L57" s="35" t="e">
        <f t="shared" si="2"/>
        <v>#DIV/0!</v>
      </c>
      <c r="M57" s="35">
        <f t="shared" si="3"/>
        <v>0</v>
      </c>
      <c r="N57" s="36" t="e">
        <f t="shared" si="4"/>
        <v>#DIV/0!</v>
      </c>
    </row>
    <row r="58" spans="1:14" s="4" customFormat="1" ht="14.1" customHeight="1" x14ac:dyDescent="0.25">
      <c r="A58" s="24"/>
      <c r="B58" s="14"/>
      <c r="C58" s="29" t="s">
        <v>112</v>
      </c>
      <c r="D58" s="63">
        <v>1029</v>
      </c>
      <c r="E58" s="63">
        <v>792</v>
      </c>
      <c r="F58" s="64">
        <f>E58*91</f>
        <v>72072</v>
      </c>
      <c r="G58" s="65">
        <f t="shared" si="1"/>
        <v>0</v>
      </c>
      <c r="H58" s="63">
        <f>SUM(H54:H57)</f>
        <v>0</v>
      </c>
      <c r="I58" s="63">
        <f>SUM(I54:I57)</f>
        <v>0</v>
      </c>
      <c r="J58" s="63">
        <f>SUM(J54:J57)</f>
        <v>0</v>
      </c>
      <c r="K58" s="63">
        <f>SUM(K54:K57)</f>
        <v>0</v>
      </c>
      <c r="L58" s="22" t="e">
        <f t="shared" si="2"/>
        <v>#DIV/0!</v>
      </c>
      <c r="M58" s="22">
        <f t="shared" si="3"/>
        <v>0</v>
      </c>
      <c r="N58" s="23" t="e">
        <f t="shared" si="4"/>
        <v>#DIV/0!</v>
      </c>
    </row>
    <row r="59" spans="1:14" s="4" customFormat="1" ht="14.1" customHeight="1" thickBot="1" x14ac:dyDescent="0.3">
      <c r="A59" s="25"/>
      <c r="B59" s="13"/>
      <c r="C59" s="30" t="s">
        <v>113</v>
      </c>
      <c r="D59" s="66">
        <f>SUM(D53+D58)</f>
        <v>1052</v>
      </c>
      <c r="E59" s="66">
        <f>SUM(E53+E58)</f>
        <v>807</v>
      </c>
      <c r="F59" s="66">
        <f>SUM(F53+F58)</f>
        <v>160979</v>
      </c>
      <c r="G59" s="67">
        <f t="shared" si="1"/>
        <v>0</v>
      </c>
      <c r="H59" s="66">
        <f>SUM(H53+H58)</f>
        <v>0</v>
      </c>
      <c r="I59" s="66">
        <f>SUM(I53+I58)</f>
        <v>0</v>
      </c>
      <c r="J59" s="66">
        <f>SUM(J53+J58)</f>
        <v>0</v>
      </c>
      <c r="K59" s="66">
        <f>SUM(K53+K58)</f>
        <v>0</v>
      </c>
      <c r="L59" s="26" t="e">
        <f t="shared" si="2"/>
        <v>#DIV/0!</v>
      </c>
      <c r="M59" s="26">
        <f t="shared" si="3"/>
        <v>0</v>
      </c>
      <c r="N59" s="27" t="e">
        <f t="shared" si="4"/>
        <v>#DIV/0!</v>
      </c>
    </row>
    <row r="60" spans="1:14" x14ac:dyDescent="0.2">
      <c r="F60" s="69"/>
      <c r="G60" s="70"/>
      <c r="H60" s="71"/>
      <c r="I60" s="71"/>
      <c r="J60" s="71"/>
      <c r="K60" s="70"/>
    </row>
    <row r="61" spans="1:14" s="12" customFormat="1" x14ac:dyDescent="0.2">
      <c r="A61" s="15"/>
      <c r="B61" s="15"/>
      <c r="C61" s="15"/>
      <c r="D61" s="68"/>
      <c r="E61" s="68"/>
      <c r="F61" s="68"/>
      <c r="G61" s="68"/>
      <c r="H61" s="68"/>
      <c r="I61" s="68"/>
      <c r="J61" s="68"/>
      <c r="K61" s="68"/>
      <c r="L61" s="15"/>
      <c r="M61" s="15"/>
      <c r="N61" s="15"/>
    </row>
    <row r="63" spans="1:14" x14ac:dyDescent="0.2">
      <c r="A63" s="28"/>
      <c r="B63" s="28"/>
      <c r="C63" s="28"/>
      <c r="D63" s="72"/>
      <c r="E63" s="72"/>
      <c r="F63" s="72"/>
      <c r="G63" s="71"/>
      <c r="H63" s="71"/>
      <c r="I63" s="71"/>
      <c r="J63" s="71"/>
      <c r="K63" s="71"/>
      <c r="L63" s="28"/>
      <c r="M63" s="28"/>
      <c r="N63" s="28"/>
    </row>
  </sheetData>
  <autoFilter ref="A3:O59"/>
  <mergeCells count="2">
    <mergeCell ref="A1:N1"/>
    <mergeCell ref="A2:N2"/>
  </mergeCells>
  <printOptions horizontalCentered="1"/>
  <pageMargins left="7.874015748031496E-2" right="7.874015748031496E-2" top="7.874015748031496E-2" bottom="7.874015748031496E-2" header="0.19685039370078741" footer="0.19685039370078741"/>
  <pageSetup paperSize="9" scale="99" fitToWidth="2" fitToHeight="2" orientation="landscape" verticalDpi="300" r:id="rId1"/>
  <headerFooter alignWithMargins="0">
    <oddFooter xml:space="preserve">&amp;L&amp;D&amp;C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zoomScale="115" zoomScaleNormal="115" workbookViewId="0">
      <selection activeCell="J57" sqref="J57"/>
    </sheetView>
  </sheetViews>
  <sheetFormatPr defaultRowHeight="15.75" x14ac:dyDescent="0.2"/>
  <cols>
    <col min="1" max="1" width="8" style="15" bestFit="1" customWidth="1"/>
    <col min="2" max="2" width="6.5703125" style="15" customWidth="1"/>
    <col min="3" max="3" width="48" style="15" bestFit="1" customWidth="1"/>
    <col min="4" max="4" width="11.7109375" style="68" customWidth="1"/>
    <col min="5" max="5" width="11.42578125" style="68" bestFit="1" customWidth="1"/>
    <col min="6" max="6" width="15.42578125" style="68" bestFit="1" customWidth="1"/>
    <col min="7" max="7" width="14.85546875" style="68" bestFit="1" customWidth="1"/>
    <col min="8" max="8" width="14.7109375" style="68" customWidth="1"/>
    <col min="9" max="10" width="11.28515625" style="68" bestFit="1" customWidth="1"/>
    <col min="11" max="11" width="16.28515625" style="68" customWidth="1"/>
    <col min="12" max="12" width="20.42578125" style="15" bestFit="1" customWidth="1"/>
    <col min="13" max="13" width="17.7109375" style="15" customWidth="1"/>
    <col min="14" max="14" width="17.85546875" style="15" bestFit="1" customWidth="1"/>
    <col min="15" max="16384" width="9.140625" style="1"/>
  </cols>
  <sheetData>
    <row r="1" spans="1:14" s="2" customFormat="1" ht="25.5" x14ac:dyDescent="0.2">
      <c r="A1" s="73" t="s">
        <v>39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</row>
    <row r="2" spans="1:14" s="2" customFormat="1" ht="26.25" thickBot="1" x14ac:dyDescent="0.25">
      <c r="A2" s="76" t="s">
        <v>150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</row>
    <row r="3" spans="1:14" s="3" customFormat="1" ht="67.5" x14ac:dyDescent="0.25">
      <c r="A3" s="17" t="s">
        <v>40</v>
      </c>
      <c r="B3" s="18" t="s">
        <v>41</v>
      </c>
      <c r="C3" s="19" t="s">
        <v>42</v>
      </c>
      <c r="D3" s="53" t="s">
        <v>43</v>
      </c>
      <c r="E3" s="53" t="s">
        <v>136</v>
      </c>
      <c r="F3" s="53" t="s">
        <v>44</v>
      </c>
      <c r="G3" s="53" t="s">
        <v>135</v>
      </c>
      <c r="H3" s="53" t="s">
        <v>137</v>
      </c>
      <c r="I3" s="53" t="s">
        <v>118</v>
      </c>
      <c r="J3" s="53" t="s">
        <v>45</v>
      </c>
      <c r="K3" s="53" t="s">
        <v>114</v>
      </c>
      <c r="L3" s="20" t="s">
        <v>46</v>
      </c>
      <c r="M3" s="20" t="s">
        <v>138</v>
      </c>
      <c r="N3" s="21" t="s">
        <v>139</v>
      </c>
    </row>
    <row r="4" spans="1:14" s="3" customFormat="1" x14ac:dyDescent="0.25">
      <c r="A4" s="31" t="s">
        <v>47</v>
      </c>
      <c r="B4" s="32" t="s">
        <v>0</v>
      </c>
      <c r="C4" s="33" t="s">
        <v>48</v>
      </c>
      <c r="D4" s="54">
        <v>9</v>
      </c>
      <c r="E4" s="54">
        <v>9</v>
      </c>
      <c r="F4" s="55">
        <f>E4*92</f>
        <v>828</v>
      </c>
      <c r="G4" s="55">
        <f>H4+I4+J4</f>
        <v>224</v>
      </c>
      <c r="H4" s="55">
        <v>31</v>
      </c>
      <c r="I4" s="55">
        <v>154</v>
      </c>
      <c r="J4" s="55">
        <v>39</v>
      </c>
      <c r="K4" s="55">
        <v>1282</v>
      </c>
      <c r="L4" s="35">
        <f>SUM(K4/G4)</f>
        <v>5.7232142857142856</v>
      </c>
      <c r="M4" s="35">
        <f>SUM(K4*100/F4)</f>
        <v>154.83091787439614</v>
      </c>
      <c r="N4" s="36">
        <f>SUM(J4*100/G4)</f>
        <v>17.410714285714285</v>
      </c>
    </row>
    <row r="5" spans="1:14" s="6" customFormat="1" x14ac:dyDescent="0.25">
      <c r="A5" s="31" t="s">
        <v>54</v>
      </c>
      <c r="B5" s="32" t="s">
        <v>1</v>
      </c>
      <c r="C5" s="33" t="s">
        <v>55</v>
      </c>
      <c r="D5" s="54">
        <v>30</v>
      </c>
      <c r="E5" s="54">
        <v>27</v>
      </c>
      <c r="F5" s="55">
        <f>E5*92</f>
        <v>2484</v>
      </c>
      <c r="G5" s="55">
        <f t="shared" ref="G5:G58" si="0">H5+I5+J5</f>
        <v>282</v>
      </c>
      <c r="H5" s="55">
        <v>41</v>
      </c>
      <c r="I5" s="55">
        <v>224</v>
      </c>
      <c r="J5" s="55">
        <v>17</v>
      </c>
      <c r="K5" s="55">
        <v>1580</v>
      </c>
      <c r="L5" s="35">
        <f t="shared" ref="L5:L58" si="1">SUM(K5/G5)</f>
        <v>5.6028368794326244</v>
      </c>
      <c r="M5" s="35">
        <f t="shared" ref="M5:M58" si="2">SUM(K5*100/F5)</f>
        <v>63.607085346215783</v>
      </c>
      <c r="N5" s="36">
        <f t="shared" ref="N5:N58" si="3">SUM(J5*100/G5)</f>
        <v>6.0283687943262407</v>
      </c>
    </row>
    <row r="6" spans="1:14" s="6" customFormat="1" x14ac:dyDescent="0.25">
      <c r="A6" s="31" t="s">
        <v>56</v>
      </c>
      <c r="B6" s="32" t="s">
        <v>4</v>
      </c>
      <c r="C6" s="33" t="s">
        <v>57</v>
      </c>
      <c r="D6" s="54">
        <v>12</v>
      </c>
      <c r="E6" s="54">
        <v>10</v>
      </c>
      <c r="F6" s="55">
        <f>E6*92</f>
        <v>920</v>
      </c>
      <c r="G6" s="55">
        <f t="shared" si="0"/>
        <v>183</v>
      </c>
      <c r="H6" s="55">
        <v>21</v>
      </c>
      <c r="I6" s="55">
        <v>149</v>
      </c>
      <c r="J6" s="55">
        <v>13</v>
      </c>
      <c r="K6" s="55">
        <v>1198</v>
      </c>
      <c r="L6" s="35">
        <f t="shared" si="1"/>
        <v>6.5464480874316937</v>
      </c>
      <c r="M6" s="35">
        <f t="shared" si="2"/>
        <v>130.21739130434781</v>
      </c>
      <c r="N6" s="36">
        <f t="shared" si="3"/>
        <v>7.1038251366120218</v>
      </c>
    </row>
    <row r="7" spans="1:14" s="6" customFormat="1" x14ac:dyDescent="0.25">
      <c r="A7" s="31" t="s">
        <v>47</v>
      </c>
      <c r="B7" s="32"/>
      <c r="C7" s="33" t="s">
        <v>51</v>
      </c>
      <c r="D7" s="54">
        <f>SUM(D4:D6)</f>
        <v>51</v>
      </c>
      <c r="E7" s="54">
        <f>SUM(E4:E6)</f>
        <v>46</v>
      </c>
      <c r="F7" s="55">
        <f>E7*92</f>
        <v>4232</v>
      </c>
      <c r="G7" s="55">
        <f t="shared" si="0"/>
        <v>689</v>
      </c>
      <c r="H7" s="54">
        <f>SUM(H4:H6)</f>
        <v>93</v>
      </c>
      <c r="I7" s="54">
        <f>SUM(I4:I6)</f>
        <v>527</v>
      </c>
      <c r="J7" s="54">
        <f>SUM(J4:J6)</f>
        <v>69</v>
      </c>
      <c r="K7" s="54">
        <f>SUM(K4:K6)</f>
        <v>4060</v>
      </c>
      <c r="L7" s="35">
        <f t="shared" si="1"/>
        <v>5.8925979680696665</v>
      </c>
      <c r="M7" s="35">
        <f t="shared" si="2"/>
        <v>95.935727788279777</v>
      </c>
      <c r="N7" s="36">
        <f t="shared" si="3"/>
        <v>10.014513788098693</v>
      </c>
    </row>
    <row r="8" spans="1:14" s="6" customFormat="1" x14ac:dyDescent="0.25">
      <c r="A8" s="31" t="s">
        <v>52</v>
      </c>
      <c r="B8" s="32" t="s">
        <v>2</v>
      </c>
      <c r="C8" s="33" t="s">
        <v>53</v>
      </c>
      <c r="D8" s="54">
        <v>11</v>
      </c>
      <c r="E8" s="54">
        <v>11</v>
      </c>
      <c r="F8" s="55">
        <f>E8*92</f>
        <v>1012</v>
      </c>
      <c r="G8" s="55">
        <f t="shared" si="0"/>
        <v>101</v>
      </c>
      <c r="H8" s="55">
        <v>6</v>
      </c>
      <c r="I8" s="55">
        <v>81</v>
      </c>
      <c r="J8" s="55">
        <v>14</v>
      </c>
      <c r="K8" s="55">
        <v>936</v>
      </c>
      <c r="L8" s="35">
        <f t="shared" si="1"/>
        <v>9.2673267326732667</v>
      </c>
      <c r="M8" s="35">
        <f t="shared" si="2"/>
        <v>92.490118577075094</v>
      </c>
      <c r="N8" s="36">
        <f t="shared" si="3"/>
        <v>13.861386138613861</v>
      </c>
    </row>
    <row r="9" spans="1:14" s="7" customFormat="1" x14ac:dyDescent="0.25">
      <c r="A9" s="37"/>
      <c r="B9" s="38"/>
      <c r="C9" s="39" t="s">
        <v>143</v>
      </c>
      <c r="D9" s="56">
        <f>SUM(D4:D6,D8)</f>
        <v>62</v>
      </c>
      <c r="E9" s="56">
        <f>SUM(E4:E6,E8)</f>
        <v>57</v>
      </c>
      <c r="F9" s="57">
        <f>E9*92</f>
        <v>5244</v>
      </c>
      <c r="G9" s="58">
        <f t="shared" si="0"/>
        <v>790</v>
      </c>
      <c r="H9" s="56">
        <f>SUM(H4:H6,H8)</f>
        <v>99</v>
      </c>
      <c r="I9" s="56">
        <f>SUM(I4:I6,I8)</f>
        <v>608</v>
      </c>
      <c r="J9" s="56">
        <f>SUM(J4:J6,J8)</f>
        <v>83</v>
      </c>
      <c r="K9" s="56">
        <f>SUM(K4:K6,K8)</f>
        <v>4996</v>
      </c>
      <c r="L9" s="41">
        <f t="shared" si="1"/>
        <v>6.3240506329113924</v>
      </c>
      <c r="M9" s="41">
        <f t="shared" si="2"/>
        <v>95.270785659801675</v>
      </c>
      <c r="N9" s="42">
        <f t="shared" si="3"/>
        <v>10.50632911392405</v>
      </c>
    </row>
    <row r="10" spans="1:14" s="7" customFormat="1" x14ac:dyDescent="0.25">
      <c r="A10" s="31" t="s">
        <v>58</v>
      </c>
      <c r="B10" s="32" t="s">
        <v>5</v>
      </c>
      <c r="C10" s="33" t="s">
        <v>59</v>
      </c>
      <c r="D10" s="54">
        <v>25</v>
      </c>
      <c r="E10" s="54">
        <v>16</v>
      </c>
      <c r="F10" s="55">
        <f>E10*92</f>
        <v>1472</v>
      </c>
      <c r="G10" s="55">
        <f t="shared" si="0"/>
        <v>226</v>
      </c>
      <c r="H10" s="55">
        <v>56</v>
      </c>
      <c r="I10" s="55">
        <v>156</v>
      </c>
      <c r="J10" s="55">
        <v>14</v>
      </c>
      <c r="K10" s="55">
        <v>1162</v>
      </c>
      <c r="L10" s="35">
        <f t="shared" si="1"/>
        <v>5.1415929203539825</v>
      </c>
      <c r="M10" s="35">
        <f t="shared" si="2"/>
        <v>78.940217391304344</v>
      </c>
      <c r="N10" s="36">
        <f t="shared" si="3"/>
        <v>6.1946902654867255</v>
      </c>
    </row>
    <row r="11" spans="1:14" s="5" customFormat="1" x14ac:dyDescent="0.25">
      <c r="A11" s="31" t="s">
        <v>60</v>
      </c>
      <c r="B11" s="32" t="s">
        <v>6</v>
      </c>
      <c r="C11" s="43" t="s">
        <v>61</v>
      </c>
      <c r="D11" s="54">
        <v>10</v>
      </c>
      <c r="E11" s="54">
        <v>10</v>
      </c>
      <c r="F11" s="55">
        <f>E11*92</f>
        <v>920</v>
      </c>
      <c r="G11" s="55">
        <f t="shared" si="0"/>
        <v>171</v>
      </c>
      <c r="H11" s="55">
        <v>27</v>
      </c>
      <c r="I11" s="55">
        <v>124</v>
      </c>
      <c r="J11" s="55">
        <v>20</v>
      </c>
      <c r="K11" s="55">
        <v>873</v>
      </c>
      <c r="L11" s="35">
        <f t="shared" si="1"/>
        <v>5.1052631578947372</v>
      </c>
      <c r="M11" s="35">
        <f t="shared" si="2"/>
        <v>94.891304347826093</v>
      </c>
      <c r="N11" s="36">
        <f t="shared" si="3"/>
        <v>11.695906432748538</v>
      </c>
    </row>
    <row r="12" spans="1:14" s="8" customFormat="1" x14ac:dyDescent="0.25">
      <c r="A12" s="31" t="s">
        <v>63</v>
      </c>
      <c r="B12" s="32" t="s">
        <v>7</v>
      </c>
      <c r="C12" s="33" t="s">
        <v>64</v>
      </c>
      <c r="D12" s="54">
        <v>33</v>
      </c>
      <c r="E12" s="54">
        <v>20</v>
      </c>
      <c r="F12" s="55">
        <f>E12*92</f>
        <v>1840</v>
      </c>
      <c r="G12" s="55">
        <f t="shared" si="0"/>
        <v>297</v>
      </c>
      <c r="H12" s="55">
        <v>40</v>
      </c>
      <c r="I12" s="55">
        <v>216</v>
      </c>
      <c r="J12" s="55">
        <v>41</v>
      </c>
      <c r="K12" s="55">
        <v>1746</v>
      </c>
      <c r="L12" s="35">
        <f t="shared" si="1"/>
        <v>5.8787878787878789</v>
      </c>
      <c r="M12" s="35">
        <f t="shared" si="2"/>
        <v>94.891304347826093</v>
      </c>
      <c r="N12" s="36">
        <f t="shared" si="3"/>
        <v>13.804713804713804</v>
      </c>
    </row>
    <row r="13" spans="1:14" s="3" customFormat="1" x14ac:dyDescent="0.25">
      <c r="A13" s="31"/>
      <c r="B13" s="32"/>
      <c r="C13" s="33" t="s">
        <v>62</v>
      </c>
      <c r="D13" s="54">
        <f>SUM(D10:D12)</f>
        <v>68</v>
      </c>
      <c r="E13" s="54">
        <f t="shared" ref="E13:K13" si="4">SUM(E10:E12)</f>
        <v>46</v>
      </c>
      <c r="F13" s="55">
        <f>E13*92</f>
        <v>4232</v>
      </c>
      <c r="G13" s="55">
        <f t="shared" si="0"/>
        <v>694</v>
      </c>
      <c r="H13" s="59">
        <f t="shared" si="4"/>
        <v>123</v>
      </c>
      <c r="I13" s="59">
        <f t="shared" si="4"/>
        <v>496</v>
      </c>
      <c r="J13" s="59">
        <f t="shared" si="4"/>
        <v>75</v>
      </c>
      <c r="K13" s="59">
        <f t="shared" si="4"/>
        <v>3781</v>
      </c>
      <c r="L13" s="35">
        <f t="shared" si="1"/>
        <v>5.4481268011527382</v>
      </c>
      <c r="M13" s="35">
        <f t="shared" si="2"/>
        <v>89.343100189035923</v>
      </c>
      <c r="N13" s="36">
        <f t="shared" si="3"/>
        <v>10.806916426512968</v>
      </c>
    </row>
    <row r="14" spans="1:14" s="11" customFormat="1" x14ac:dyDescent="0.25">
      <c r="A14" s="37"/>
      <c r="B14" s="38"/>
      <c r="C14" s="39" t="s">
        <v>65</v>
      </c>
      <c r="D14" s="56">
        <f>SUM(D10:D12)</f>
        <v>68</v>
      </c>
      <c r="E14" s="56">
        <f t="shared" ref="E14:K14" si="5">SUM(E10:E12)</f>
        <v>46</v>
      </c>
      <c r="F14" s="57">
        <f>E14*92</f>
        <v>4232</v>
      </c>
      <c r="G14" s="58">
        <f t="shared" si="0"/>
        <v>694</v>
      </c>
      <c r="H14" s="56">
        <f t="shared" si="5"/>
        <v>123</v>
      </c>
      <c r="I14" s="56">
        <f t="shared" si="5"/>
        <v>496</v>
      </c>
      <c r="J14" s="56">
        <f t="shared" si="5"/>
        <v>75</v>
      </c>
      <c r="K14" s="56">
        <f t="shared" si="5"/>
        <v>3781</v>
      </c>
      <c r="L14" s="41">
        <f t="shared" si="1"/>
        <v>5.4481268011527382</v>
      </c>
      <c r="M14" s="41">
        <f t="shared" si="2"/>
        <v>89.343100189035923</v>
      </c>
      <c r="N14" s="42">
        <f t="shared" si="3"/>
        <v>10.806916426512968</v>
      </c>
    </row>
    <row r="15" spans="1:14" s="4" customFormat="1" x14ac:dyDescent="0.25">
      <c r="A15" s="37" t="s">
        <v>66</v>
      </c>
      <c r="B15" s="38" t="s">
        <v>25</v>
      </c>
      <c r="C15" s="39" t="s">
        <v>119</v>
      </c>
      <c r="D15" s="56">
        <v>59</v>
      </c>
      <c r="E15" s="56">
        <v>59</v>
      </c>
      <c r="F15" s="57">
        <f>E15*92</f>
        <v>5428</v>
      </c>
      <c r="G15" s="58">
        <f t="shared" si="0"/>
        <v>820</v>
      </c>
      <c r="H15" s="57">
        <v>93</v>
      </c>
      <c r="I15" s="57">
        <v>721</v>
      </c>
      <c r="J15" s="57">
        <v>6</v>
      </c>
      <c r="K15" s="57">
        <v>2125</v>
      </c>
      <c r="L15" s="41">
        <f t="shared" si="1"/>
        <v>2.5914634146341462</v>
      </c>
      <c r="M15" s="41">
        <f t="shared" si="2"/>
        <v>39.148857774502581</v>
      </c>
      <c r="N15" s="42">
        <f t="shared" si="3"/>
        <v>0.73170731707317072</v>
      </c>
    </row>
    <row r="16" spans="1:14" s="4" customFormat="1" x14ac:dyDescent="0.25">
      <c r="A16" s="37" t="s">
        <v>67</v>
      </c>
      <c r="B16" s="38" t="s">
        <v>26</v>
      </c>
      <c r="C16" s="39" t="s">
        <v>68</v>
      </c>
      <c r="D16" s="56">
        <v>14</v>
      </c>
      <c r="E16" s="56">
        <v>14</v>
      </c>
      <c r="F16" s="57">
        <f>E16*92</f>
        <v>1288</v>
      </c>
      <c r="G16" s="58">
        <f t="shared" si="0"/>
        <v>211</v>
      </c>
      <c r="H16" s="57">
        <v>36</v>
      </c>
      <c r="I16" s="57">
        <v>173</v>
      </c>
      <c r="J16" s="57">
        <v>2</v>
      </c>
      <c r="K16" s="57">
        <v>1267</v>
      </c>
      <c r="L16" s="41">
        <f t="shared" si="1"/>
        <v>6.0047393364928912</v>
      </c>
      <c r="M16" s="41">
        <f t="shared" si="2"/>
        <v>98.369565217391298</v>
      </c>
      <c r="N16" s="42">
        <f t="shared" si="3"/>
        <v>0.94786729857819907</v>
      </c>
    </row>
    <row r="17" spans="1:14" s="9" customFormat="1" x14ac:dyDescent="0.25">
      <c r="A17" s="31" t="s">
        <v>69</v>
      </c>
      <c r="B17" s="32" t="s">
        <v>33</v>
      </c>
      <c r="C17" s="33" t="s">
        <v>70</v>
      </c>
      <c r="D17" s="54">
        <v>49</v>
      </c>
      <c r="E17" s="54">
        <v>40</v>
      </c>
      <c r="F17" s="55">
        <f>E17*92</f>
        <v>3680</v>
      </c>
      <c r="G17" s="55">
        <f t="shared" si="0"/>
        <v>717</v>
      </c>
      <c r="H17" s="55">
        <v>84</v>
      </c>
      <c r="I17" s="55">
        <v>626</v>
      </c>
      <c r="J17" s="55">
        <v>7</v>
      </c>
      <c r="K17" s="55">
        <v>2274</v>
      </c>
      <c r="L17" s="35">
        <f t="shared" si="1"/>
        <v>3.1715481171548117</v>
      </c>
      <c r="M17" s="35">
        <f t="shared" si="2"/>
        <v>61.793478260869563</v>
      </c>
      <c r="N17" s="36">
        <f t="shared" si="3"/>
        <v>0.97629009762900976</v>
      </c>
    </row>
    <row r="18" spans="1:14" s="9" customFormat="1" x14ac:dyDescent="0.25">
      <c r="A18" s="31" t="s">
        <v>71</v>
      </c>
      <c r="B18" s="32" t="s">
        <v>31</v>
      </c>
      <c r="C18" s="33" t="s">
        <v>144</v>
      </c>
      <c r="D18" s="54">
        <v>20</v>
      </c>
      <c r="E18" s="54">
        <v>14</v>
      </c>
      <c r="F18" s="55">
        <f>E18*92</f>
        <v>1288</v>
      </c>
      <c r="G18" s="55">
        <f t="shared" si="0"/>
        <v>76</v>
      </c>
      <c r="H18" s="55">
        <v>11</v>
      </c>
      <c r="I18" s="55">
        <v>65</v>
      </c>
      <c r="J18" s="55">
        <v>0</v>
      </c>
      <c r="K18" s="55">
        <v>235</v>
      </c>
      <c r="L18" s="35">
        <f t="shared" si="1"/>
        <v>3.0921052631578947</v>
      </c>
      <c r="M18" s="35">
        <f t="shared" si="2"/>
        <v>18.245341614906831</v>
      </c>
      <c r="N18" s="36">
        <f t="shared" si="3"/>
        <v>0</v>
      </c>
    </row>
    <row r="19" spans="1:14" s="4" customFormat="1" ht="31.5" x14ac:dyDescent="0.25">
      <c r="A19" s="37"/>
      <c r="B19" s="38"/>
      <c r="C19" s="44" t="s">
        <v>120</v>
      </c>
      <c r="D19" s="56">
        <f>SUM(D17:D18)</f>
        <v>69</v>
      </c>
      <c r="E19" s="56">
        <f t="shared" ref="E19:K19" si="6">SUM(E17:E18)</f>
        <v>54</v>
      </c>
      <c r="F19" s="57">
        <f>E19*92</f>
        <v>4968</v>
      </c>
      <c r="G19" s="58">
        <f t="shared" si="0"/>
        <v>793</v>
      </c>
      <c r="H19" s="56">
        <f t="shared" si="6"/>
        <v>95</v>
      </c>
      <c r="I19" s="56">
        <f t="shared" si="6"/>
        <v>691</v>
      </c>
      <c r="J19" s="56">
        <f t="shared" si="6"/>
        <v>7</v>
      </c>
      <c r="K19" s="56">
        <f t="shared" si="6"/>
        <v>2509</v>
      </c>
      <c r="L19" s="41">
        <f t="shared" si="1"/>
        <v>3.1639344262295084</v>
      </c>
      <c r="M19" s="41">
        <f t="shared" si="2"/>
        <v>50.503220611916262</v>
      </c>
      <c r="N19" s="42">
        <f t="shared" si="3"/>
        <v>0.8827238335435057</v>
      </c>
    </row>
    <row r="20" spans="1:14" s="4" customFormat="1" x14ac:dyDescent="0.25">
      <c r="A20" s="37" t="s">
        <v>72</v>
      </c>
      <c r="B20" s="38" t="s">
        <v>32</v>
      </c>
      <c r="C20" s="39" t="s">
        <v>121</v>
      </c>
      <c r="D20" s="56">
        <v>10</v>
      </c>
      <c r="E20" s="56">
        <v>10</v>
      </c>
      <c r="F20" s="57">
        <f>E20*92</f>
        <v>920</v>
      </c>
      <c r="G20" s="58">
        <f t="shared" si="0"/>
        <v>338</v>
      </c>
      <c r="H20" s="57">
        <v>5</v>
      </c>
      <c r="I20" s="57">
        <v>333</v>
      </c>
      <c r="J20" s="57">
        <v>0</v>
      </c>
      <c r="K20" s="57">
        <v>246</v>
      </c>
      <c r="L20" s="41">
        <f t="shared" si="1"/>
        <v>0.72781065088757402</v>
      </c>
      <c r="M20" s="41">
        <f t="shared" si="2"/>
        <v>26.739130434782609</v>
      </c>
      <c r="N20" s="42">
        <f t="shared" si="3"/>
        <v>0</v>
      </c>
    </row>
    <row r="21" spans="1:14" s="10" customFormat="1" x14ac:dyDescent="0.25">
      <c r="A21" s="31" t="s">
        <v>73</v>
      </c>
      <c r="B21" s="32" t="s">
        <v>28</v>
      </c>
      <c r="C21" s="33" t="s">
        <v>74</v>
      </c>
      <c r="D21" s="54">
        <v>40</v>
      </c>
      <c r="E21" s="54">
        <v>40</v>
      </c>
      <c r="F21" s="55">
        <f>E21*92</f>
        <v>3680</v>
      </c>
      <c r="G21" s="55">
        <f t="shared" si="0"/>
        <v>738</v>
      </c>
      <c r="H21" s="55">
        <v>57</v>
      </c>
      <c r="I21" s="55">
        <v>680</v>
      </c>
      <c r="J21" s="55">
        <v>1</v>
      </c>
      <c r="K21" s="55">
        <v>2448</v>
      </c>
      <c r="L21" s="35">
        <f t="shared" si="1"/>
        <v>3.3170731707317072</v>
      </c>
      <c r="M21" s="35">
        <f t="shared" si="2"/>
        <v>66.521739130434781</v>
      </c>
      <c r="N21" s="36">
        <f t="shared" si="3"/>
        <v>0.13550135501355012</v>
      </c>
    </row>
    <row r="22" spans="1:14" s="3" customFormat="1" x14ac:dyDescent="0.25">
      <c r="A22" s="31" t="s">
        <v>75</v>
      </c>
      <c r="B22" s="32" t="s">
        <v>27</v>
      </c>
      <c r="C22" s="33" t="s">
        <v>76</v>
      </c>
      <c r="D22" s="54">
        <v>20</v>
      </c>
      <c r="E22" s="54">
        <v>20</v>
      </c>
      <c r="F22" s="55">
        <f>E22*92</f>
        <v>1840</v>
      </c>
      <c r="G22" s="55">
        <f t="shared" si="0"/>
        <v>563</v>
      </c>
      <c r="H22" s="55">
        <v>7</v>
      </c>
      <c r="I22" s="55">
        <v>556</v>
      </c>
      <c r="J22" s="55">
        <v>0</v>
      </c>
      <c r="K22" s="55">
        <v>645</v>
      </c>
      <c r="L22" s="35">
        <f t="shared" si="1"/>
        <v>1.1456483126110124</v>
      </c>
      <c r="M22" s="35">
        <f t="shared" si="2"/>
        <v>35.054347826086953</v>
      </c>
      <c r="N22" s="36">
        <f t="shared" si="3"/>
        <v>0</v>
      </c>
    </row>
    <row r="23" spans="1:14" s="4" customFormat="1" x14ac:dyDescent="0.25">
      <c r="A23" s="37" t="s">
        <v>77</v>
      </c>
      <c r="B23" s="38"/>
      <c r="C23" s="39" t="s">
        <v>78</v>
      </c>
      <c r="D23" s="56">
        <f>SUM(D21:D22)</f>
        <v>60</v>
      </c>
      <c r="E23" s="56">
        <f t="shared" ref="E23:K23" si="7">SUM(E21:E22)</f>
        <v>60</v>
      </c>
      <c r="F23" s="57">
        <f>E23*92</f>
        <v>5520</v>
      </c>
      <c r="G23" s="58">
        <f t="shared" si="0"/>
        <v>1301</v>
      </c>
      <c r="H23" s="56">
        <f t="shared" si="7"/>
        <v>64</v>
      </c>
      <c r="I23" s="56">
        <f t="shared" si="7"/>
        <v>1236</v>
      </c>
      <c r="J23" s="56">
        <f t="shared" si="7"/>
        <v>1</v>
      </c>
      <c r="K23" s="56">
        <f t="shared" si="7"/>
        <v>3093</v>
      </c>
      <c r="L23" s="41">
        <f t="shared" si="1"/>
        <v>2.3774019984627208</v>
      </c>
      <c r="M23" s="41">
        <f t="shared" si="2"/>
        <v>56.032608695652172</v>
      </c>
      <c r="N23" s="42">
        <f t="shared" si="3"/>
        <v>7.6863950807071479E-2</v>
      </c>
    </row>
    <row r="24" spans="1:14" s="3" customFormat="1" x14ac:dyDescent="0.25">
      <c r="A24" s="31" t="s">
        <v>79</v>
      </c>
      <c r="B24" s="32" t="s">
        <v>11</v>
      </c>
      <c r="C24" s="33" t="s">
        <v>80</v>
      </c>
      <c r="D24" s="54">
        <v>20</v>
      </c>
      <c r="E24" s="54">
        <v>20</v>
      </c>
      <c r="F24" s="55">
        <f>E24*92</f>
        <v>1840</v>
      </c>
      <c r="G24" s="55">
        <f t="shared" si="0"/>
        <v>394</v>
      </c>
      <c r="H24" s="55">
        <v>25</v>
      </c>
      <c r="I24" s="55">
        <v>369</v>
      </c>
      <c r="J24" s="55">
        <v>0</v>
      </c>
      <c r="K24" s="55">
        <v>1215</v>
      </c>
      <c r="L24" s="35">
        <f t="shared" si="1"/>
        <v>3.0837563451776648</v>
      </c>
      <c r="M24" s="35">
        <f t="shared" si="2"/>
        <v>66.032608695652172</v>
      </c>
      <c r="N24" s="36">
        <f t="shared" si="3"/>
        <v>0</v>
      </c>
    </row>
    <row r="25" spans="1:14" s="3" customFormat="1" x14ac:dyDescent="0.25">
      <c r="A25" s="31" t="s">
        <v>81</v>
      </c>
      <c r="B25" s="32" t="s">
        <v>17</v>
      </c>
      <c r="C25" s="33" t="s">
        <v>82</v>
      </c>
      <c r="D25" s="54">
        <v>5</v>
      </c>
      <c r="E25" s="54">
        <v>5</v>
      </c>
      <c r="F25" s="55">
        <f>E25*92</f>
        <v>460</v>
      </c>
      <c r="G25" s="55">
        <f t="shared" si="0"/>
        <v>47</v>
      </c>
      <c r="H25" s="55">
        <v>3</v>
      </c>
      <c r="I25" s="55">
        <v>44</v>
      </c>
      <c r="J25" s="55">
        <v>0</v>
      </c>
      <c r="K25" s="55">
        <v>133</v>
      </c>
      <c r="L25" s="35">
        <f t="shared" si="1"/>
        <v>2.8297872340425534</v>
      </c>
      <c r="M25" s="35">
        <f t="shared" si="2"/>
        <v>28.913043478260871</v>
      </c>
      <c r="N25" s="36">
        <f t="shared" si="3"/>
        <v>0</v>
      </c>
    </row>
    <row r="26" spans="1:14" s="3" customFormat="1" x14ac:dyDescent="0.25">
      <c r="A26" s="31" t="s">
        <v>83</v>
      </c>
      <c r="B26" s="32" t="s">
        <v>13</v>
      </c>
      <c r="C26" s="33" t="s">
        <v>84</v>
      </c>
      <c r="D26" s="54">
        <v>5</v>
      </c>
      <c r="E26" s="54">
        <v>5</v>
      </c>
      <c r="F26" s="55">
        <f>E26*92</f>
        <v>460</v>
      </c>
      <c r="G26" s="55">
        <f t="shared" si="0"/>
        <v>116</v>
      </c>
      <c r="H26" s="55">
        <v>4</v>
      </c>
      <c r="I26" s="55">
        <v>112</v>
      </c>
      <c r="J26" s="55">
        <v>0</v>
      </c>
      <c r="K26" s="55">
        <v>281</v>
      </c>
      <c r="L26" s="35">
        <f t="shared" si="1"/>
        <v>2.4224137931034484</v>
      </c>
      <c r="M26" s="35">
        <f t="shared" si="2"/>
        <v>61.086956521739133</v>
      </c>
      <c r="N26" s="36">
        <f t="shared" si="3"/>
        <v>0</v>
      </c>
    </row>
    <row r="27" spans="1:14" s="4" customFormat="1" ht="14.1" customHeight="1" x14ac:dyDescent="0.25">
      <c r="A27" s="31" t="s">
        <v>85</v>
      </c>
      <c r="B27" s="32" t="s">
        <v>12</v>
      </c>
      <c r="C27" s="33" t="s">
        <v>86</v>
      </c>
      <c r="D27" s="54">
        <v>6</v>
      </c>
      <c r="E27" s="54">
        <v>6</v>
      </c>
      <c r="F27" s="55">
        <f>E27*92</f>
        <v>552</v>
      </c>
      <c r="G27" s="55">
        <f t="shared" si="0"/>
        <v>174</v>
      </c>
      <c r="H27" s="55">
        <v>4</v>
      </c>
      <c r="I27" s="55">
        <v>170</v>
      </c>
      <c r="J27" s="55">
        <v>0</v>
      </c>
      <c r="K27" s="55">
        <v>302</v>
      </c>
      <c r="L27" s="35">
        <f t="shared" si="1"/>
        <v>1.735632183908046</v>
      </c>
      <c r="M27" s="35">
        <f t="shared" si="2"/>
        <v>54.710144927536234</v>
      </c>
      <c r="N27" s="36">
        <f t="shared" si="3"/>
        <v>0</v>
      </c>
    </row>
    <row r="28" spans="1:14" s="3" customFormat="1" ht="14.1" customHeight="1" x14ac:dyDescent="0.25">
      <c r="A28" s="31" t="s">
        <v>87</v>
      </c>
      <c r="B28" s="32" t="s">
        <v>15</v>
      </c>
      <c r="C28" s="33" t="s">
        <v>88</v>
      </c>
      <c r="D28" s="54">
        <v>5</v>
      </c>
      <c r="E28" s="54">
        <v>5</v>
      </c>
      <c r="F28" s="55">
        <f>E28*92</f>
        <v>460</v>
      </c>
      <c r="G28" s="55">
        <f t="shared" si="0"/>
        <v>115</v>
      </c>
      <c r="H28" s="55">
        <v>1</v>
      </c>
      <c r="I28" s="55">
        <v>114</v>
      </c>
      <c r="J28" s="55">
        <v>0</v>
      </c>
      <c r="K28" s="55">
        <v>265</v>
      </c>
      <c r="L28" s="35">
        <f t="shared" si="1"/>
        <v>2.3043478260869565</v>
      </c>
      <c r="M28" s="35">
        <f t="shared" si="2"/>
        <v>57.608695652173914</v>
      </c>
      <c r="N28" s="36">
        <f t="shared" si="3"/>
        <v>0</v>
      </c>
    </row>
    <row r="29" spans="1:14" s="3" customFormat="1" ht="14.1" customHeight="1" x14ac:dyDescent="0.25">
      <c r="A29" s="31" t="s">
        <v>89</v>
      </c>
      <c r="B29" s="32"/>
      <c r="C29" s="33" t="s">
        <v>90</v>
      </c>
      <c r="D29" s="54">
        <f>SUM(D24:D28)</f>
        <v>41</v>
      </c>
      <c r="E29" s="54">
        <f t="shared" ref="E29:K29" si="8">SUM(E24:E28)</f>
        <v>41</v>
      </c>
      <c r="F29" s="55">
        <f>E29*92</f>
        <v>3772</v>
      </c>
      <c r="G29" s="55">
        <f t="shared" si="0"/>
        <v>846</v>
      </c>
      <c r="H29" s="54">
        <f t="shared" si="8"/>
        <v>37</v>
      </c>
      <c r="I29" s="54">
        <f t="shared" si="8"/>
        <v>809</v>
      </c>
      <c r="J29" s="54">
        <f t="shared" si="8"/>
        <v>0</v>
      </c>
      <c r="K29" s="54">
        <f t="shared" si="8"/>
        <v>2196</v>
      </c>
      <c r="L29" s="35">
        <f t="shared" si="1"/>
        <v>2.5957446808510638</v>
      </c>
      <c r="M29" s="35">
        <f t="shared" si="2"/>
        <v>58.218451749734889</v>
      </c>
      <c r="N29" s="36">
        <f t="shared" si="3"/>
        <v>0</v>
      </c>
    </row>
    <row r="30" spans="1:14" s="3" customFormat="1" ht="14.1" customHeight="1" x14ac:dyDescent="0.25">
      <c r="A30" s="31" t="s">
        <v>91</v>
      </c>
      <c r="B30" s="32" t="s">
        <v>16</v>
      </c>
      <c r="C30" s="33" t="s">
        <v>92</v>
      </c>
      <c r="D30" s="54">
        <v>20</v>
      </c>
      <c r="E30" s="54">
        <v>20</v>
      </c>
      <c r="F30" s="55">
        <f>E30*92</f>
        <v>1840</v>
      </c>
      <c r="G30" s="55">
        <f t="shared" si="0"/>
        <v>106</v>
      </c>
      <c r="H30" s="55">
        <v>6</v>
      </c>
      <c r="I30" s="55">
        <v>100</v>
      </c>
      <c r="J30" s="55">
        <v>0</v>
      </c>
      <c r="K30" s="55">
        <v>1013</v>
      </c>
      <c r="L30" s="35">
        <f t="shared" si="1"/>
        <v>9.5566037735849054</v>
      </c>
      <c r="M30" s="35">
        <f t="shared" si="2"/>
        <v>55.054347826086953</v>
      </c>
      <c r="N30" s="36">
        <f t="shared" si="3"/>
        <v>0</v>
      </c>
    </row>
    <row r="31" spans="1:14" s="9" customFormat="1" ht="14.1" customHeight="1" x14ac:dyDescent="0.25">
      <c r="A31" s="31" t="s">
        <v>93</v>
      </c>
      <c r="B31" s="32" t="s">
        <v>14</v>
      </c>
      <c r="C31" s="33" t="s">
        <v>94</v>
      </c>
      <c r="D31" s="54">
        <v>6</v>
      </c>
      <c r="E31" s="54">
        <v>6</v>
      </c>
      <c r="F31" s="55">
        <f>E31*92</f>
        <v>552</v>
      </c>
      <c r="G31" s="55">
        <f t="shared" si="0"/>
        <v>90</v>
      </c>
      <c r="H31" s="55">
        <v>43</v>
      </c>
      <c r="I31" s="55">
        <v>47</v>
      </c>
      <c r="J31" s="55">
        <v>0</v>
      </c>
      <c r="K31" s="55">
        <v>241</v>
      </c>
      <c r="L31" s="35">
        <f t="shared" si="1"/>
        <v>2.6777777777777776</v>
      </c>
      <c r="M31" s="35">
        <f t="shared" si="2"/>
        <v>43.659420289855071</v>
      </c>
      <c r="N31" s="36">
        <f t="shared" si="3"/>
        <v>0</v>
      </c>
    </row>
    <row r="32" spans="1:14" s="3" customFormat="1" ht="14.1" customHeight="1" x14ac:dyDescent="0.25">
      <c r="A32" s="31"/>
      <c r="B32" s="32"/>
      <c r="C32" s="33" t="s">
        <v>95</v>
      </c>
      <c r="D32" s="54">
        <f>SUM(D30:D31)</f>
        <v>26</v>
      </c>
      <c r="E32" s="54">
        <f t="shared" ref="E32:K32" si="9">SUM(E30:E31)</f>
        <v>26</v>
      </c>
      <c r="F32" s="55">
        <f>E32*92</f>
        <v>2392</v>
      </c>
      <c r="G32" s="55">
        <f t="shared" si="0"/>
        <v>196</v>
      </c>
      <c r="H32" s="54">
        <f t="shared" si="9"/>
        <v>49</v>
      </c>
      <c r="I32" s="54">
        <f t="shared" si="9"/>
        <v>147</v>
      </c>
      <c r="J32" s="54">
        <f t="shared" si="9"/>
        <v>0</v>
      </c>
      <c r="K32" s="54">
        <f t="shared" si="9"/>
        <v>1254</v>
      </c>
      <c r="L32" s="35">
        <f t="shared" si="1"/>
        <v>6.3979591836734695</v>
      </c>
      <c r="M32" s="35">
        <f t="shared" si="2"/>
        <v>52.424749163879596</v>
      </c>
      <c r="N32" s="36">
        <f t="shared" si="3"/>
        <v>0</v>
      </c>
    </row>
    <row r="33" spans="1:14" s="4" customFormat="1" ht="14.1" customHeight="1" x14ac:dyDescent="0.25">
      <c r="A33" s="37"/>
      <c r="B33" s="38"/>
      <c r="C33" s="39" t="s">
        <v>96</v>
      </c>
      <c r="D33" s="56">
        <f>SUM(D24:D28,D30:D31)</f>
        <v>67</v>
      </c>
      <c r="E33" s="56">
        <f t="shared" ref="E33:K33" si="10">SUM(E24:E28,E30:E31)</f>
        <v>67</v>
      </c>
      <c r="F33" s="57">
        <f>E33*92</f>
        <v>6164</v>
      </c>
      <c r="G33" s="58">
        <f t="shared" si="0"/>
        <v>1042</v>
      </c>
      <c r="H33" s="56">
        <f t="shared" si="10"/>
        <v>86</v>
      </c>
      <c r="I33" s="56">
        <f t="shared" si="10"/>
        <v>956</v>
      </c>
      <c r="J33" s="56">
        <f t="shared" si="10"/>
        <v>0</v>
      </c>
      <c r="K33" s="56">
        <f t="shared" si="10"/>
        <v>3450</v>
      </c>
      <c r="L33" s="41">
        <f t="shared" si="1"/>
        <v>3.3109404990403073</v>
      </c>
      <c r="M33" s="41">
        <f t="shared" si="2"/>
        <v>55.970149253731343</v>
      </c>
      <c r="N33" s="42">
        <f t="shared" si="3"/>
        <v>0</v>
      </c>
    </row>
    <row r="34" spans="1:14" s="9" customFormat="1" ht="14.1" customHeight="1" x14ac:dyDescent="0.25">
      <c r="A34" s="31" t="s">
        <v>97</v>
      </c>
      <c r="B34" s="32" t="s">
        <v>9</v>
      </c>
      <c r="C34" s="33" t="s">
        <v>123</v>
      </c>
      <c r="D34" s="54">
        <v>16</v>
      </c>
      <c r="E34" s="54">
        <v>16</v>
      </c>
      <c r="F34" s="55">
        <f>E34*92</f>
        <v>1472</v>
      </c>
      <c r="G34" s="55">
        <f t="shared" si="0"/>
        <v>240</v>
      </c>
      <c r="H34" s="55">
        <v>10</v>
      </c>
      <c r="I34" s="55">
        <v>228</v>
      </c>
      <c r="J34" s="55">
        <v>2</v>
      </c>
      <c r="K34" s="55">
        <v>303</v>
      </c>
      <c r="L34" s="35">
        <f t="shared" si="1"/>
        <v>1.2625</v>
      </c>
      <c r="M34" s="35">
        <f t="shared" si="2"/>
        <v>20.584239130434781</v>
      </c>
      <c r="N34" s="36">
        <f t="shared" si="3"/>
        <v>0.83333333333333337</v>
      </c>
    </row>
    <row r="35" spans="1:14" s="9" customFormat="1" ht="14.1" customHeight="1" x14ac:dyDescent="0.25">
      <c r="A35" s="31" t="s">
        <v>98</v>
      </c>
      <c r="B35" s="32" t="s">
        <v>10</v>
      </c>
      <c r="C35" s="33" t="s">
        <v>124</v>
      </c>
      <c r="D35" s="54">
        <v>4</v>
      </c>
      <c r="E35" s="54">
        <v>4</v>
      </c>
      <c r="F35" s="55">
        <f>E35*92</f>
        <v>368</v>
      </c>
      <c r="G35" s="55">
        <f t="shared" si="0"/>
        <v>52</v>
      </c>
      <c r="H35" s="55">
        <v>1</v>
      </c>
      <c r="I35" s="55">
        <v>51</v>
      </c>
      <c r="J35" s="55">
        <v>0</v>
      </c>
      <c r="K35" s="55">
        <v>2</v>
      </c>
      <c r="L35" s="35">
        <f t="shared" si="1"/>
        <v>3.8461538461538464E-2</v>
      </c>
      <c r="M35" s="35">
        <f t="shared" si="2"/>
        <v>0.54347826086956519</v>
      </c>
      <c r="N35" s="36">
        <f t="shared" si="3"/>
        <v>0</v>
      </c>
    </row>
    <row r="36" spans="1:14" s="10" customFormat="1" ht="14.1" customHeight="1" x14ac:dyDescent="0.25">
      <c r="A36" s="37" t="s">
        <v>99</v>
      </c>
      <c r="B36" s="38"/>
      <c r="C36" s="39" t="s">
        <v>100</v>
      </c>
      <c r="D36" s="56">
        <f>SUM(D34:D35)</f>
        <v>20</v>
      </c>
      <c r="E36" s="56">
        <f t="shared" ref="E36:K36" si="11">SUM(E34:E35)</f>
        <v>20</v>
      </c>
      <c r="F36" s="57">
        <f>E36*92</f>
        <v>1840</v>
      </c>
      <c r="G36" s="58">
        <f t="shared" si="0"/>
        <v>292</v>
      </c>
      <c r="H36" s="56">
        <f t="shared" si="11"/>
        <v>11</v>
      </c>
      <c r="I36" s="56">
        <f t="shared" si="11"/>
        <v>279</v>
      </c>
      <c r="J36" s="56">
        <f t="shared" si="11"/>
        <v>2</v>
      </c>
      <c r="K36" s="56">
        <f t="shared" si="11"/>
        <v>305</v>
      </c>
      <c r="L36" s="41">
        <f t="shared" si="1"/>
        <v>1.0445205479452055</v>
      </c>
      <c r="M36" s="41">
        <f t="shared" si="2"/>
        <v>16.576086956521738</v>
      </c>
      <c r="N36" s="42">
        <f t="shared" si="3"/>
        <v>0.68493150684931503</v>
      </c>
    </row>
    <row r="37" spans="1:14" s="4" customFormat="1" ht="14.1" customHeight="1" x14ac:dyDescent="0.25">
      <c r="A37" s="37" t="s">
        <v>101</v>
      </c>
      <c r="B37" s="38" t="s">
        <v>30</v>
      </c>
      <c r="C37" s="39" t="s">
        <v>122</v>
      </c>
      <c r="D37" s="56">
        <v>20</v>
      </c>
      <c r="E37" s="56">
        <v>20</v>
      </c>
      <c r="F37" s="57">
        <f>E37*92</f>
        <v>1840</v>
      </c>
      <c r="G37" s="58">
        <f t="shared" si="0"/>
        <v>436</v>
      </c>
      <c r="H37" s="57">
        <v>5</v>
      </c>
      <c r="I37" s="57">
        <v>431</v>
      </c>
      <c r="J37" s="57">
        <v>0</v>
      </c>
      <c r="K37" s="57">
        <v>321</v>
      </c>
      <c r="L37" s="41">
        <f t="shared" si="1"/>
        <v>0.73623853211009171</v>
      </c>
      <c r="M37" s="41">
        <f t="shared" si="2"/>
        <v>17.445652173913043</v>
      </c>
      <c r="N37" s="42">
        <f t="shared" si="3"/>
        <v>0</v>
      </c>
    </row>
    <row r="38" spans="1:14" s="4" customFormat="1" ht="14.1" customHeight="1" x14ac:dyDescent="0.25">
      <c r="A38" s="37" t="s">
        <v>102</v>
      </c>
      <c r="B38" s="38" t="s">
        <v>8</v>
      </c>
      <c r="C38" s="39" t="s">
        <v>125</v>
      </c>
      <c r="D38" s="56">
        <v>15</v>
      </c>
      <c r="E38" s="56">
        <v>15</v>
      </c>
      <c r="F38" s="57">
        <f>E38*92</f>
        <v>1380</v>
      </c>
      <c r="G38" s="58">
        <f t="shared" si="0"/>
        <v>122</v>
      </c>
      <c r="H38" s="57">
        <v>14</v>
      </c>
      <c r="I38" s="57">
        <v>108</v>
      </c>
      <c r="J38" s="57">
        <v>0</v>
      </c>
      <c r="K38" s="57">
        <v>870</v>
      </c>
      <c r="L38" s="41">
        <f t="shared" si="1"/>
        <v>7.1311475409836067</v>
      </c>
      <c r="M38" s="41">
        <f t="shared" si="2"/>
        <v>63.043478260869563</v>
      </c>
      <c r="N38" s="42">
        <f t="shared" si="3"/>
        <v>0</v>
      </c>
    </row>
    <row r="39" spans="1:14" s="10" customFormat="1" ht="14.1" customHeight="1" x14ac:dyDescent="0.25">
      <c r="A39" s="31" t="s">
        <v>103</v>
      </c>
      <c r="B39" s="32" t="s">
        <v>18</v>
      </c>
      <c r="C39" s="33" t="s">
        <v>116</v>
      </c>
      <c r="D39" s="54">
        <v>45</v>
      </c>
      <c r="E39" s="54">
        <v>25</v>
      </c>
      <c r="F39" s="55">
        <f>E39*92</f>
        <v>2300</v>
      </c>
      <c r="G39" s="55">
        <f t="shared" si="0"/>
        <v>343</v>
      </c>
      <c r="H39" s="55">
        <v>67</v>
      </c>
      <c r="I39" s="55">
        <v>269</v>
      </c>
      <c r="J39" s="55">
        <v>7</v>
      </c>
      <c r="K39" s="55">
        <v>1582</v>
      </c>
      <c r="L39" s="35">
        <f t="shared" si="1"/>
        <v>4.6122448979591839</v>
      </c>
      <c r="M39" s="35">
        <f t="shared" si="2"/>
        <v>68.782608695652172</v>
      </c>
      <c r="N39" s="36">
        <f t="shared" si="3"/>
        <v>2.0408163265306123</v>
      </c>
    </row>
    <row r="40" spans="1:14" s="9" customFormat="1" ht="14.1" customHeight="1" x14ac:dyDescent="0.25">
      <c r="A40" s="31" t="s">
        <v>104</v>
      </c>
      <c r="B40" s="32" t="s">
        <v>19</v>
      </c>
      <c r="C40" s="33" t="s">
        <v>105</v>
      </c>
      <c r="D40" s="54">
        <v>5</v>
      </c>
      <c r="E40" s="54">
        <v>5</v>
      </c>
      <c r="F40" s="55">
        <f>E40*92</f>
        <v>460</v>
      </c>
      <c r="G40" s="55">
        <f t="shared" si="0"/>
        <v>89</v>
      </c>
      <c r="H40" s="55">
        <v>13</v>
      </c>
      <c r="I40" s="55">
        <v>74</v>
      </c>
      <c r="J40" s="55">
        <v>2</v>
      </c>
      <c r="K40" s="55">
        <v>403</v>
      </c>
      <c r="L40" s="35">
        <f t="shared" si="1"/>
        <v>4.5280898876404496</v>
      </c>
      <c r="M40" s="35">
        <f t="shared" si="2"/>
        <v>87.608695652173907</v>
      </c>
      <c r="N40" s="36">
        <f t="shared" si="3"/>
        <v>2.2471910112359552</v>
      </c>
    </row>
    <row r="41" spans="1:14" s="10" customFormat="1" ht="14.1" customHeight="1" x14ac:dyDescent="0.25">
      <c r="A41" s="37"/>
      <c r="B41" s="38"/>
      <c r="C41" s="39" t="s">
        <v>117</v>
      </c>
      <c r="D41" s="56">
        <f>SUM(D39:D40)</f>
        <v>50</v>
      </c>
      <c r="E41" s="56">
        <f t="shared" ref="E41:K41" si="12">SUM(E39:E40)</f>
        <v>30</v>
      </c>
      <c r="F41" s="57">
        <f>E41*92</f>
        <v>2760</v>
      </c>
      <c r="G41" s="58">
        <f t="shared" si="0"/>
        <v>432</v>
      </c>
      <c r="H41" s="56">
        <f t="shared" si="12"/>
        <v>80</v>
      </c>
      <c r="I41" s="56">
        <f t="shared" si="12"/>
        <v>343</v>
      </c>
      <c r="J41" s="56">
        <f t="shared" si="12"/>
        <v>9</v>
      </c>
      <c r="K41" s="56">
        <f t="shared" si="12"/>
        <v>1985</v>
      </c>
      <c r="L41" s="41">
        <f t="shared" si="1"/>
        <v>4.5949074074074074</v>
      </c>
      <c r="M41" s="41">
        <f t="shared" si="2"/>
        <v>71.920289855072468</v>
      </c>
      <c r="N41" s="42">
        <f t="shared" si="3"/>
        <v>2.0833333333333335</v>
      </c>
    </row>
    <row r="42" spans="1:14" s="10" customFormat="1" ht="14.1" customHeight="1" x14ac:dyDescent="0.25">
      <c r="A42" s="37">
        <v>1101</v>
      </c>
      <c r="B42" s="38" t="s">
        <v>34</v>
      </c>
      <c r="C42" s="39" t="s">
        <v>149</v>
      </c>
      <c r="D42" s="56">
        <v>20</v>
      </c>
      <c r="E42" s="56">
        <v>0</v>
      </c>
      <c r="F42" s="57">
        <f>E42*92</f>
        <v>0</v>
      </c>
      <c r="G42" s="58">
        <f t="shared" si="0"/>
        <v>116</v>
      </c>
      <c r="H42" s="57">
        <v>0</v>
      </c>
      <c r="I42" s="57">
        <v>116</v>
      </c>
      <c r="J42" s="57">
        <v>0</v>
      </c>
      <c r="K42" s="57">
        <v>0</v>
      </c>
      <c r="L42" s="41">
        <f t="shared" si="1"/>
        <v>0</v>
      </c>
      <c r="M42" s="41" t="s">
        <v>148</v>
      </c>
      <c r="N42" s="42">
        <f t="shared" si="3"/>
        <v>0</v>
      </c>
    </row>
    <row r="43" spans="1:14" s="9" customFormat="1" ht="14.1" customHeight="1" x14ac:dyDescent="0.25">
      <c r="A43" s="45">
        <v>1200</v>
      </c>
      <c r="B43" s="34" t="s">
        <v>21</v>
      </c>
      <c r="C43" s="33" t="s">
        <v>106</v>
      </c>
      <c r="D43" s="54">
        <v>30</v>
      </c>
      <c r="E43" s="54">
        <v>30</v>
      </c>
      <c r="F43" s="55">
        <f>E43*92</f>
        <v>2760</v>
      </c>
      <c r="G43" s="55">
        <f t="shared" si="0"/>
        <v>1378</v>
      </c>
      <c r="H43" s="55">
        <v>2</v>
      </c>
      <c r="I43" s="55">
        <v>1376</v>
      </c>
      <c r="J43" s="55">
        <v>0</v>
      </c>
      <c r="K43" s="55">
        <v>1152</v>
      </c>
      <c r="L43" s="35">
        <f t="shared" si="1"/>
        <v>0.83599419448476053</v>
      </c>
      <c r="M43" s="35">
        <f t="shared" si="2"/>
        <v>41.739130434782609</v>
      </c>
      <c r="N43" s="36">
        <f t="shared" si="3"/>
        <v>0</v>
      </c>
    </row>
    <row r="44" spans="1:14" s="9" customFormat="1" ht="14.1" customHeight="1" x14ac:dyDescent="0.25">
      <c r="A44" s="45">
        <v>1201</v>
      </c>
      <c r="B44" s="34" t="s">
        <v>22</v>
      </c>
      <c r="C44" s="33" t="s">
        <v>107</v>
      </c>
      <c r="D44" s="54">
        <v>32</v>
      </c>
      <c r="E44" s="54">
        <v>32</v>
      </c>
      <c r="F44" s="55">
        <f>E44*92</f>
        <v>2944</v>
      </c>
      <c r="G44" s="55">
        <f t="shared" si="0"/>
        <v>197</v>
      </c>
      <c r="H44" s="55">
        <v>10</v>
      </c>
      <c r="I44" s="55">
        <v>182</v>
      </c>
      <c r="J44" s="55">
        <v>5</v>
      </c>
      <c r="K44" s="55">
        <v>1442</v>
      </c>
      <c r="L44" s="35">
        <f t="shared" si="1"/>
        <v>7.3197969543147208</v>
      </c>
      <c r="M44" s="35">
        <f t="shared" si="2"/>
        <v>48.980978260869563</v>
      </c>
      <c r="N44" s="36">
        <f t="shared" si="3"/>
        <v>2.5380710659898478</v>
      </c>
    </row>
    <row r="45" spans="1:14" s="10" customFormat="1" ht="31.5" x14ac:dyDescent="0.25">
      <c r="A45" s="46"/>
      <c r="B45" s="40"/>
      <c r="C45" s="44" t="s">
        <v>127</v>
      </c>
      <c r="D45" s="56">
        <f>SUM(D43:D44)</f>
        <v>62</v>
      </c>
      <c r="E45" s="56">
        <f t="shared" ref="E45:K45" si="13">SUM(E43:E44)</f>
        <v>62</v>
      </c>
      <c r="F45" s="57">
        <f>E45*92</f>
        <v>5704</v>
      </c>
      <c r="G45" s="58">
        <f t="shared" si="0"/>
        <v>1575</v>
      </c>
      <c r="H45" s="56">
        <f t="shared" si="13"/>
        <v>12</v>
      </c>
      <c r="I45" s="56">
        <f t="shared" si="13"/>
        <v>1558</v>
      </c>
      <c r="J45" s="56">
        <f t="shared" si="13"/>
        <v>5</v>
      </c>
      <c r="K45" s="56">
        <f t="shared" si="13"/>
        <v>2594</v>
      </c>
      <c r="L45" s="41">
        <f t="shared" si="1"/>
        <v>1.646984126984127</v>
      </c>
      <c r="M45" s="41">
        <f t="shared" si="2"/>
        <v>45.476858345021036</v>
      </c>
      <c r="N45" s="42">
        <f t="shared" si="3"/>
        <v>0.31746031746031744</v>
      </c>
    </row>
    <row r="46" spans="1:14" s="9" customFormat="1" ht="14.1" customHeight="1" x14ac:dyDescent="0.25">
      <c r="A46" s="45">
        <v>1820</v>
      </c>
      <c r="B46" s="34" t="s">
        <v>115</v>
      </c>
      <c r="C46" s="33" t="s">
        <v>128</v>
      </c>
      <c r="D46" s="54">
        <v>46</v>
      </c>
      <c r="E46" s="54">
        <v>30</v>
      </c>
      <c r="F46" s="55">
        <f>E46*92</f>
        <v>2760</v>
      </c>
      <c r="G46" s="55">
        <f t="shared" si="0"/>
        <v>311</v>
      </c>
      <c r="H46" s="60">
        <v>90</v>
      </c>
      <c r="I46" s="60">
        <v>221</v>
      </c>
      <c r="J46" s="60">
        <v>0</v>
      </c>
      <c r="K46" s="60">
        <v>2221</v>
      </c>
      <c r="L46" s="35">
        <f t="shared" si="1"/>
        <v>7.141479099678457</v>
      </c>
      <c r="M46" s="35">
        <f t="shared" si="2"/>
        <v>80.471014492753625</v>
      </c>
      <c r="N46" s="36">
        <f t="shared" si="3"/>
        <v>0</v>
      </c>
    </row>
    <row r="47" spans="1:14" s="4" customFormat="1" ht="14.1" customHeight="1" x14ac:dyDescent="0.25">
      <c r="A47" s="46">
        <v>1820</v>
      </c>
      <c r="B47" s="40"/>
      <c r="C47" s="39" t="s">
        <v>109</v>
      </c>
      <c r="D47" s="56">
        <f>SUM(D46:D46)</f>
        <v>46</v>
      </c>
      <c r="E47" s="56">
        <f>SUM(E46:E46)</f>
        <v>30</v>
      </c>
      <c r="F47" s="57">
        <f>E47*92</f>
        <v>2760</v>
      </c>
      <c r="G47" s="58">
        <f t="shared" si="0"/>
        <v>311</v>
      </c>
      <c r="H47" s="56">
        <f>SUM(H46:H46)</f>
        <v>90</v>
      </c>
      <c r="I47" s="56">
        <f>SUM(I46:I46)</f>
        <v>221</v>
      </c>
      <c r="J47" s="56">
        <f>SUM(J46:J46)</f>
        <v>0</v>
      </c>
      <c r="K47" s="56">
        <f>SUM(K46:K46)</f>
        <v>2221</v>
      </c>
      <c r="L47" s="41">
        <f t="shared" si="1"/>
        <v>7.141479099678457</v>
      </c>
      <c r="M47" s="41">
        <f t="shared" si="2"/>
        <v>80.471014492753625</v>
      </c>
      <c r="N47" s="42">
        <f t="shared" si="3"/>
        <v>0</v>
      </c>
    </row>
    <row r="48" spans="1:14" s="16" customFormat="1" ht="14.1" customHeight="1" x14ac:dyDescent="0.25">
      <c r="A48" s="46">
        <v>1401</v>
      </c>
      <c r="B48" s="40" t="s">
        <v>23</v>
      </c>
      <c r="C48" s="39" t="s">
        <v>108</v>
      </c>
      <c r="D48" s="56">
        <v>20</v>
      </c>
      <c r="E48" s="56">
        <v>13</v>
      </c>
      <c r="F48" s="57">
        <f>E48*92</f>
        <v>1196</v>
      </c>
      <c r="G48" s="58">
        <f t="shared" si="0"/>
        <v>74</v>
      </c>
      <c r="H48" s="57">
        <v>6</v>
      </c>
      <c r="I48" s="57">
        <v>68</v>
      </c>
      <c r="J48" s="57">
        <v>0</v>
      </c>
      <c r="K48" s="57">
        <v>682</v>
      </c>
      <c r="L48" s="41">
        <f t="shared" si="1"/>
        <v>9.2162162162162158</v>
      </c>
      <c r="M48" s="41">
        <f t="shared" si="2"/>
        <v>57.023411371237458</v>
      </c>
      <c r="N48" s="42">
        <f t="shared" si="3"/>
        <v>0</v>
      </c>
    </row>
    <row r="49" spans="1:14" s="10" customFormat="1" ht="14.1" customHeight="1" x14ac:dyDescent="0.25">
      <c r="A49" s="46">
        <v>1501</v>
      </c>
      <c r="B49" s="40" t="s">
        <v>20</v>
      </c>
      <c r="C49" s="39" t="s">
        <v>130</v>
      </c>
      <c r="D49" s="56">
        <v>12</v>
      </c>
      <c r="E49" s="56">
        <v>12</v>
      </c>
      <c r="F49" s="57">
        <f>E49*92</f>
        <v>1104</v>
      </c>
      <c r="G49" s="57">
        <f t="shared" si="0"/>
        <v>172</v>
      </c>
      <c r="H49" s="57">
        <v>116</v>
      </c>
      <c r="I49" s="57">
        <v>17</v>
      </c>
      <c r="J49" s="57">
        <v>39</v>
      </c>
      <c r="K49" s="57">
        <v>636</v>
      </c>
      <c r="L49" s="41">
        <f t="shared" si="1"/>
        <v>3.6976744186046511</v>
      </c>
      <c r="M49" s="41">
        <f t="shared" si="2"/>
        <v>57.608695652173914</v>
      </c>
      <c r="N49" s="42">
        <f t="shared" si="3"/>
        <v>22.674418604651162</v>
      </c>
    </row>
    <row r="50" spans="1:14" s="11" customFormat="1" ht="14.1" customHeight="1" x14ac:dyDescent="0.25">
      <c r="A50" s="46">
        <v>4601</v>
      </c>
      <c r="B50" s="40" t="s">
        <v>24</v>
      </c>
      <c r="C50" s="39" t="s">
        <v>110</v>
      </c>
      <c r="D50" s="56">
        <v>15</v>
      </c>
      <c r="E50" s="56">
        <v>15</v>
      </c>
      <c r="F50" s="57">
        <f>E50*92</f>
        <v>1380</v>
      </c>
      <c r="G50" s="58">
        <f t="shared" si="0"/>
        <v>591</v>
      </c>
      <c r="H50" s="57">
        <v>59</v>
      </c>
      <c r="I50" s="57">
        <v>508</v>
      </c>
      <c r="J50" s="57">
        <v>24</v>
      </c>
      <c r="K50" s="57">
        <v>323</v>
      </c>
      <c r="L50" s="41">
        <f t="shared" si="1"/>
        <v>0.54653130287648055</v>
      </c>
      <c r="M50" s="41">
        <f t="shared" si="2"/>
        <v>23.405797101449274</v>
      </c>
      <c r="N50" s="42">
        <f t="shared" si="3"/>
        <v>4.0609137055837561</v>
      </c>
    </row>
    <row r="51" spans="1:14" s="3" customFormat="1" ht="14.1" customHeight="1" x14ac:dyDescent="0.25">
      <c r="A51" s="47"/>
      <c r="B51" s="48"/>
      <c r="C51" s="52" t="s">
        <v>111</v>
      </c>
      <c r="D51" s="61">
        <f>SUM(D9,D14,D15,D16,D19,D20,D23,D33,D36,D37,D38,D41,D42,D45,D47,D48,D49,D50)</f>
        <v>689</v>
      </c>
      <c r="E51" s="61">
        <f>SUM(E9,E14,E15,E16,E19,E20,E23,E33,E36,E37,E38,E41,E42,E45,E47,E48,E49,E50)</f>
        <v>584</v>
      </c>
      <c r="F51" s="61">
        <f>SUM(F9,F14,F15,F16,F19,F20,F23,F33,F36,F37,F38,F41,F42,F45,F47,F48,F49,F50)</f>
        <v>53728</v>
      </c>
      <c r="G51" s="62">
        <f>H51+I51+J51</f>
        <v>10110</v>
      </c>
      <c r="H51" s="61">
        <f>SUM(H9,H14,H15,H16,H19,H20,H23,H33,H36,H37,H38,H41,H42,H45,H47,H48,H50,H49)</f>
        <v>994</v>
      </c>
      <c r="I51" s="61">
        <f>SUM(I9,I14,I15,I16,I19,I20,I23,I33,I36,I37,I38,I41,I42,I45,I47,I48,I50,I49)</f>
        <v>8863</v>
      </c>
      <c r="J51" s="61">
        <f>SUM(J9,J14,J15,J16,J19,J20,J23,J33,J36,J37,J38,J41,J42,J45,J47,J48,J50,J49)</f>
        <v>253</v>
      </c>
      <c r="K51" s="61">
        <f>SUM(K9,K14,K15,K16,K19,K20,K23,K33,K36,K37,K38,K41,K42,K45,K47,K48,K50,K49)</f>
        <v>31404</v>
      </c>
      <c r="L51" s="49">
        <f t="shared" si="1"/>
        <v>3.1062314540059348</v>
      </c>
      <c r="M51" s="49">
        <f t="shared" si="2"/>
        <v>58.449970220369266</v>
      </c>
      <c r="N51" s="50">
        <f t="shared" si="3"/>
        <v>2.5024727992087041</v>
      </c>
    </row>
    <row r="52" spans="1:14" s="4" customFormat="1" ht="14.1" customHeight="1" x14ac:dyDescent="0.25">
      <c r="A52" s="31">
        <v>2200</v>
      </c>
      <c r="B52" s="34" t="s">
        <v>35</v>
      </c>
      <c r="C52" s="51" t="s">
        <v>131</v>
      </c>
      <c r="D52" s="54">
        <v>41</v>
      </c>
      <c r="E52" s="54">
        <v>31</v>
      </c>
      <c r="F52" s="55">
        <f>E52*92</f>
        <v>2852</v>
      </c>
      <c r="G52" s="55">
        <f t="shared" si="0"/>
        <v>187</v>
      </c>
      <c r="H52" s="55">
        <v>8</v>
      </c>
      <c r="I52" s="55">
        <v>179</v>
      </c>
      <c r="J52" s="55">
        <v>0</v>
      </c>
      <c r="K52" s="55">
        <v>2477.5</v>
      </c>
      <c r="L52" s="35">
        <f t="shared" si="1"/>
        <v>13.248663101604278</v>
      </c>
      <c r="M52" s="35">
        <f t="shared" si="2"/>
        <v>86.86886395511921</v>
      </c>
      <c r="N52" s="36">
        <f t="shared" si="3"/>
        <v>0</v>
      </c>
    </row>
    <row r="53" spans="1:14" s="4" customFormat="1" ht="14.1" customHeight="1" x14ac:dyDescent="0.25">
      <c r="A53" s="31" t="s">
        <v>145</v>
      </c>
      <c r="B53" s="34" t="s">
        <v>146</v>
      </c>
      <c r="C53" s="33" t="s">
        <v>147</v>
      </c>
      <c r="D53" s="54">
        <v>23</v>
      </c>
      <c r="E53" s="54">
        <v>15</v>
      </c>
      <c r="F53" s="55">
        <f>E53*92</f>
        <v>1380</v>
      </c>
      <c r="G53" s="55">
        <f t="shared" ref="G53" si="14">H53+I53+J53</f>
        <v>23</v>
      </c>
      <c r="H53" s="55">
        <v>15</v>
      </c>
      <c r="I53" s="55">
        <v>6</v>
      </c>
      <c r="J53" s="55">
        <v>2</v>
      </c>
      <c r="K53" s="55">
        <v>199</v>
      </c>
      <c r="L53" s="35">
        <f t="shared" ref="L53" si="15">SUM(K53/G53)</f>
        <v>8.6521739130434785</v>
      </c>
      <c r="M53" s="35">
        <f t="shared" ref="M53" si="16">SUM(K53*100/F53)</f>
        <v>14.420289855072463</v>
      </c>
      <c r="N53" s="36">
        <f t="shared" ref="N53" si="17">SUM(J53*100/G53)</f>
        <v>8.695652173913043</v>
      </c>
    </row>
    <row r="54" spans="1:14" s="3" customFormat="1" ht="14.1" customHeight="1" x14ac:dyDescent="0.25">
      <c r="A54" s="31" t="s">
        <v>140</v>
      </c>
      <c r="B54" s="34" t="s">
        <v>36</v>
      </c>
      <c r="C54" s="33" t="s">
        <v>132</v>
      </c>
      <c r="D54" s="54">
        <v>60</v>
      </c>
      <c r="E54" s="54">
        <v>60</v>
      </c>
      <c r="F54" s="55">
        <f>E54*92</f>
        <v>5520</v>
      </c>
      <c r="G54" s="55">
        <f t="shared" si="0"/>
        <v>226</v>
      </c>
      <c r="H54" s="55">
        <v>12</v>
      </c>
      <c r="I54" s="55">
        <v>195</v>
      </c>
      <c r="J54" s="55">
        <v>19</v>
      </c>
      <c r="K54" s="55">
        <v>4975.5</v>
      </c>
      <c r="L54" s="35">
        <f t="shared" si="1"/>
        <v>22.015486725663717</v>
      </c>
      <c r="M54" s="35">
        <f t="shared" si="2"/>
        <v>90.135869565217391</v>
      </c>
      <c r="N54" s="36">
        <f t="shared" si="3"/>
        <v>8.4070796460176993</v>
      </c>
    </row>
    <row r="55" spans="1:14" s="3" customFormat="1" ht="14.1" customHeight="1" x14ac:dyDescent="0.25">
      <c r="A55" s="31" t="s">
        <v>142</v>
      </c>
      <c r="B55" s="34" t="s">
        <v>37</v>
      </c>
      <c r="C55" s="33" t="s">
        <v>133</v>
      </c>
      <c r="D55" s="54">
        <v>40</v>
      </c>
      <c r="E55" s="54">
        <v>40</v>
      </c>
      <c r="F55" s="55">
        <f>E55*92</f>
        <v>3680</v>
      </c>
      <c r="G55" s="55">
        <f t="shared" si="0"/>
        <v>112</v>
      </c>
      <c r="H55" s="55">
        <v>12</v>
      </c>
      <c r="I55" s="55">
        <v>100</v>
      </c>
      <c r="J55" s="55">
        <v>0</v>
      </c>
      <c r="K55" s="55">
        <v>2711</v>
      </c>
      <c r="L55" s="35">
        <f t="shared" si="1"/>
        <v>24.205357142857142</v>
      </c>
      <c r="M55" s="35">
        <f t="shared" si="2"/>
        <v>73.668478260869563</v>
      </c>
      <c r="N55" s="36">
        <f t="shared" si="3"/>
        <v>0</v>
      </c>
    </row>
    <row r="56" spans="1:14" s="11" customFormat="1" ht="14.1" customHeight="1" x14ac:dyDescent="0.25">
      <c r="A56" s="31" t="s">
        <v>141</v>
      </c>
      <c r="B56" s="34" t="s">
        <v>38</v>
      </c>
      <c r="C56" s="33" t="s">
        <v>134</v>
      </c>
      <c r="D56" s="54">
        <v>176</v>
      </c>
      <c r="E56" s="54">
        <v>62</v>
      </c>
      <c r="F56" s="55">
        <f>E56*92</f>
        <v>5704</v>
      </c>
      <c r="G56" s="55">
        <f t="shared" si="0"/>
        <v>206</v>
      </c>
      <c r="H56" s="55">
        <v>4</v>
      </c>
      <c r="I56" s="55">
        <v>201</v>
      </c>
      <c r="J56" s="55">
        <v>1</v>
      </c>
      <c r="K56" s="55">
        <v>3948</v>
      </c>
      <c r="L56" s="35">
        <f t="shared" si="1"/>
        <v>19.16504854368932</v>
      </c>
      <c r="M56" s="35">
        <f t="shared" si="2"/>
        <v>69.214586255259462</v>
      </c>
      <c r="N56" s="36">
        <f t="shared" si="3"/>
        <v>0.4854368932038835</v>
      </c>
    </row>
    <row r="57" spans="1:14" s="4" customFormat="1" ht="14.1" customHeight="1" x14ac:dyDescent="0.25">
      <c r="A57" s="24"/>
      <c r="B57" s="14"/>
      <c r="C57" s="29" t="s">
        <v>112</v>
      </c>
      <c r="D57" s="63">
        <f>SUM(D52:D56)</f>
        <v>340</v>
      </c>
      <c r="E57" s="63">
        <f>SUM(E52:E56)</f>
        <v>208</v>
      </c>
      <c r="F57" s="64">
        <f>E57*92</f>
        <v>19136</v>
      </c>
      <c r="G57" s="65">
        <f t="shared" si="0"/>
        <v>754</v>
      </c>
      <c r="H57" s="63">
        <f>SUM(H52:H56)</f>
        <v>51</v>
      </c>
      <c r="I57" s="63">
        <f>SUM(I52:I56)</f>
        <v>681</v>
      </c>
      <c r="J57" s="63">
        <f>SUM(J52:J56)</f>
        <v>22</v>
      </c>
      <c r="K57" s="63">
        <f>SUM(K52:K56)</f>
        <v>14311</v>
      </c>
      <c r="L57" s="22">
        <f t="shared" si="1"/>
        <v>18.980106100795755</v>
      </c>
      <c r="M57" s="22">
        <f t="shared" si="2"/>
        <v>74.785744147157189</v>
      </c>
      <c r="N57" s="23">
        <f t="shared" si="3"/>
        <v>2.9177718832891246</v>
      </c>
    </row>
    <row r="58" spans="1:14" s="4" customFormat="1" ht="14.1" customHeight="1" thickBot="1" x14ac:dyDescent="0.3">
      <c r="A58" s="25"/>
      <c r="B58" s="13"/>
      <c r="C58" s="30" t="s">
        <v>113</v>
      </c>
      <c r="D58" s="66">
        <f>SUM(D51+D57)</f>
        <v>1029</v>
      </c>
      <c r="E58" s="66">
        <f>SUM(E51+E57)</f>
        <v>792</v>
      </c>
      <c r="F58" s="66">
        <f>SUM(F51+F57)</f>
        <v>72864</v>
      </c>
      <c r="G58" s="67">
        <f t="shared" si="0"/>
        <v>10864</v>
      </c>
      <c r="H58" s="66">
        <f>SUM(H51+H57)</f>
        <v>1045</v>
      </c>
      <c r="I58" s="66">
        <f>SUM(I51+I57)</f>
        <v>9544</v>
      </c>
      <c r="J58" s="66">
        <f>SUM(J51+J57)</f>
        <v>275</v>
      </c>
      <c r="K58" s="66">
        <f>SUM(K51+K57)</f>
        <v>45715</v>
      </c>
      <c r="L58" s="26">
        <f t="shared" si="1"/>
        <v>4.2079344624447721</v>
      </c>
      <c r="M58" s="26">
        <f t="shared" si="2"/>
        <v>62.740173473869127</v>
      </c>
      <c r="N58" s="27">
        <f t="shared" si="3"/>
        <v>2.5312960235640647</v>
      </c>
    </row>
    <row r="59" spans="1:14" x14ac:dyDescent="0.2">
      <c r="F59" s="69"/>
      <c r="G59" s="70"/>
      <c r="H59" s="71"/>
      <c r="I59" s="71"/>
      <c r="J59" s="71"/>
      <c r="K59" s="70"/>
    </row>
    <row r="60" spans="1:14" s="12" customFormat="1" x14ac:dyDescent="0.2">
      <c r="A60" s="15"/>
      <c r="B60" s="15"/>
      <c r="C60" s="15"/>
      <c r="D60" s="68"/>
      <c r="E60" s="68"/>
      <c r="F60" s="68"/>
      <c r="G60" s="68"/>
      <c r="H60" s="68"/>
      <c r="I60" s="68"/>
      <c r="J60" s="68"/>
      <c r="K60" s="68"/>
      <c r="L60" s="15"/>
      <c r="M60" s="15"/>
      <c r="N60" s="15"/>
    </row>
    <row r="62" spans="1:14" x14ac:dyDescent="0.2">
      <c r="A62" s="28"/>
      <c r="B62" s="28"/>
      <c r="C62" s="28"/>
      <c r="D62" s="72"/>
      <c r="E62" s="72"/>
      <c r="F62" s="72"/>
      <c r="G62" s="71"/>
      <c r="H62" s="71"/>
      <c r="I62" s="71"/>
      <c r="J62" s="71"/>
      <c r="K62" s="71"/>
      <c r="L62" s="28"/>
      <c r="M62" s="28"/>
      <c r="N62" s="28"/>
    </row>
  </sheetData>
  <autoFilter ref="A3:O58"/>
  <mergeCells count="2">
    <mergeCell ref="A1:N1"/>
    <mergeCell ref="A2:N2"/>
  </mergeCells>
  <printOptions horizontalCentered="1"/>
  <pageMargins left="7.874015748031496E-2" right="7.874015748031496E-2" top="7.874015748031496E-2" bottom="7.874015748031496E-2" header="0.19685039370078741" footer="0.19685039370078741"/>
  <pageSetup paperSize="9" scale="57" orientation="landscape" verticalDpi="300" r:id="rId1"/>
  <headerFooter alignWithMargins="0">
    <oddFooter xml:space="preserve">&amp;L&amp;D&amp;C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alap</vt:lpstr>
      <vt:lpstr>2026_III_ne</vt:lpstr>
      <vt:lpstr>'2026_III_ne'!Nyomtatási_cím</vt:lpstr>
      <vt:lpstr>alap!Nyomtatási_cím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Pintér László</dc:creator>
  <cp:lastModifiedBy>bajner.marton</cp:lastModifiedBy>
  <cp:lastPrinted>2026-10-12T10:33:31Z</cp:lastPrinted>
  <dcterms:created xsi:type="dcterms:W3CDTF">2023-01-03T11:56:32Z</dcterms:created>
  <dcterms:modified xsi:type="dcterms:W3CDTF">2026-10-12T10:34:31Z</dcterms:modified>
</cp:coreProperties>
</file>